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oslokommune-my.sharepoint.com/personal/trond_bue_byr_oslo_kommune_no/Documents/Documents/Nedlastninger - videresendinger - slettes/"/>
    </mc:Choice>
  </mc:AlternateContent>
  <bookViews>
    <workbookView xWindow="240" yWindow="105" windowWidth="15120" windowHeight="6420" tabRatio="608"/>
  </bookViews>
  <sheets>
    <sheet name="Resultatindikatorer" sheetId="34" r:id="rId1"/>
    <sheet name="Budsj.premisser institusjon" sheetId="23" r:id="rId2"/>
    <sheet name="Bef" sheetId="32" r:id="rId3"/>
    <sheet name="Tjenesteprofil 80 +bydeler 2021" sheetId="35" r:id="rId4"/>
  </sheets>
  <externalReferences>
    <externalReference r:id="rId5"/>
    <externalReference r:id="rId6"/>
  </externalReferences>
  <calcPr calcId="162913"/>
</workbook>
</file>

<file path=xl/calcChain.xml><?xml version="1.0" encoding="utf-8"?>
<calcChain xmlns="http://schemas.openxmlformats.org/spreadsheetml/2006/main">
  <c r="E77" i="35" l="1"/>
  <c r="D77" i="35"/>
  <c r="B77" i="35"/>
  <c r="C76" i="35"/>
  <c r="C77" i="35" s="1"/>
  <c r="U53" i="35"/>
  <c r="P53" i="35"/>
  <c r="L53" i="35"/>
  <c r="K53" i="35"/>
  <c r="J53" i="35"/>
  <c r="I53" i="35"/>
  <c r="E53" i="35"/>
  <c r="E84" i="35" s="1"/>
  <c r="D53" i="35"/>
  <c r="F84" i="35" s="1"/>
  <c r="C53" i="35"/>
  <c r="B53" i="35"/>
  <c r="B84" i="35" s="1"/>
  <c r="W52" i="35"/>
  <c r="V52" i="35"/>
  <c r="X52" i="35" s="1"/>
  <c r="U52" i="35"/>
  <c r="R52" i="35"/>
  <c r="Q52" i="35"/>
  <c r="M52" i="35"/>
  <c r="F52" i="35"/>
  <c r="W51" i="35"/>
  <c r="V51" i="35"/>
  <c r="X51" i="35" s="1"/>
  <c r="U51" i="35"/>
  <c r="R51" i="35"/>
  <c r="Q51" i="35"/>
  <c r="M51" i="35"/>
  <c r="F51" i="35"/>
  <c r="W50" i="35"/>
  <c r="V50" i="35"/>
  <c r="X50" i="35" s="1"/>
  <c r="U50" i="35"/>
  <c r="R50" i="35"/>
  <c r="Q50" i="35"/>
  <c r="M50" i="35"/>
  <c r="F50" i="35"/>
  <c r="W49" i="35"/>
  <c r="V49" i="35"/>
  <c r="X49" i="35" s="1"/>
  <c r="U49" i="35"/>
  <c r="R49" i="35"/>
  <c r="Q49" i="35"/>
  <c r="M49" i="35"/>
  <c r="F49" i="35"/>
  <c r="W48" i="35"/>
  <c r="V48" i="35"/>
  <c r="X48" i="35" s="1"/>
  <c r="U48" i="35"/>
  <c r="R48" i="35"/>
  <c r="Q48" i="35"/>
  <c r="M48" i="35"/>
  <c r="F48" i="35"/>
  <c r="W47" i="35"/>
  <c r="V47" i="35"/>
  <c r="X47" i="35" s="1"/>
  <c r="U47" i="35"/>
  <c r="R47" i="35"/>
  <c r="Q47" i="35"/>
  <c r="M47" i="35"/>
  <c r="F47" i="35"/>
  <c r="W46" i="35"/>
  <c r="V46" i="35"/>
  <c r="X46" i="35" s="1"/>
  <c r="U46" i="35"/>
  <c r="R46" i="35"/>
  <c r="Q46" i="35"/>
  <c r="M46" i="35"/>
  <c r="F46" i="35"/>
  <c r="W45" i="35"/>
  <c r="V45" i="35"/>
  <c r="X45" i="35" s="1"/>
  <c r="U45" i="35"/>
  <c r="R45" i="35"/>
  <c r="Q45" i="35"/>
  <c r="M45" i="35"/>
  <c r="F45" i="35"/>
  <c r="W44" i="35"/>
  <c r="V44" i="35"/>
  <c r="X44" i="35" s="1"/>
  <c r="U44" i="35"/>
  <c r="R44" i="35"/>
  <c r="Q44" i="35"/>
  <c r="M44" i="35"/>
  <c r="F44" i="35"/>
  <c r="W43" i="35"/>
  <c r="V43" i="35"/>
  <c r="X43" i="35" s="1"/>
  <c r="U43" i="35"/>
  <c r="R43" i="35"/>
  <c r="Q43" i="35"/>
  <c r="M43" i="35"/>
  <c r="F43" i="35"/>
  <c r="W42" i="35"/>
  <c r="V42" i="35"/>
  <c r="X42" i="35" s="1"/>
  <c r="U42" i="35"/>
  <c r="R42" i="35"/>
  <c r="Q42" i="35"/>
  <c r="M42" i="35"/>
  <c r="F42" i="35"/>
  <c r="W41" i="35"/>
  <c r="V41" i="35"/>
  <c r="X41" i="35" s="1"/>
  <c r="U41" i="35"/>
  <c r="R41" i="35"/>
  <c r="Q41" i="35"/>
  <c r="M41" i="35"/>
  <c r="F41" i="35"/>
  <c r="V40" i="35"/>
  <c r="X40" i="35" s="1"/>
  <c r="U40" i="35"/>
  <c r="R40" i="35"/>
  <c r="W40" i="35" s="1"/>
  <c r="Q40" i="35"/>
  <c r="M40" i="35"/>
  <c r="F40" i="35"/>
  <c r="V39" i="35"/>
  <c r="U39" i="35"/>
  <c r="R39" i="35"/>
  <c r="W39" i="35" s="1"/>
  <c r="Q39" i="35"/>
  <c r="M39" i="35"/>
  <c r="F39" i="35"/>
  <c r="V38" i="35"/>
  <c r="U38" i="35"/>
  <c r="R38" i="35"/>
  <c r="R53" i="35" s="1"/>
  <c r="W53" i="35" s="1"/>
  <c r="Q38" i="35"/>
  <c r="Q53" i="35" s="1"/>
  <c r="V53" i="35" s="1"/>
  <c r="X53" i="35" s="1"/>
  <c r="M38" i="35"/>
  <c r="M53" i="35" s="1"/>
  <c r="F38" i="35"/>
  <c r="F53" i="35" s="1"/>
  <c r="X39" i="35" l="1"/>
  <c r="C84" i="35"/>
  <c r="W38" i="35"/>
  <c r="X38" i="35" s="1"/>
  <c r="F76" i="35"/>
  <c r="F77" i="35" s="1"/>
  <c r="D84" i="35"/>
  <c r="S34" i="32"/>
  <c r="R34" i="32"/>
  <c r="Q34" i="32"/>
  <c r="P34" i="32"/>
  <c r="O34" i="32"/>
  <c r="N34" i="32"/>
  <c r="M34" i="32"/>
  <c r="L34" i="32"/>
  <c r="K34" i="32"/>
  <c r="J34" i="32"/>
  <c r="I34" i="32"/>
  <c r="H34" i="32"/>
  <c r="G34" i="32"/>
  <c r="F34" i="32"/>
  <c r="E34" i="32"/>
  <c r="D34" i="32"/>
  <c r="B34" i="32" s="1"/>
  <c r="C34" i="32"/>
  <c r="S33" i="32"/>
  <c r="R33" i="32"/>
  <c r="Q33" i="32"/>
  <c r="P33" i="32"/>
  <c r="O33" i="32"/>
  <c r="N33" i="32"/>
  <c r="M33" i="32"/>
  <c r="L33" i="32"/>
  <c r="K33" i="32"/>
  <c r="J33" i="32"/>
  <c r="I33" i="32"/>
  <c r="H33" i="32"/>
  <c r="G33" i="32"/>
  <c r="F33" i="32"/>
  <c r="E33" i="32"/>
  <c r="D33" i="32"/>
  <c r="C33" i="32"/>
  <c r="S32" i="32"/>
  <c r="R32" i="32"/>
  <c r="Q32" i="32"/>
  <c r="P32" i="32"/>
  <c r="O32" i="32"/>
  <c r="N32" i="32"/>
  <c r="M32" i="32"/>
  <c r="L32" i="32"/>
  <c r="K32" i="32"/>
  <c r="J32" i="32"/>
  <c r="I32" i="32"/>
  <c r="H32" i="32"/>
  <c r="G32" i="32"/>
  <c r="F32" i="32"/>
  <c r="E32" i="32"/>
  <c r="D32" i="32"/>
  <c r="C32" i="32"/>
  <c r="B32" i="32" s="1"/>
  <c r="S31" i="32"/>
  <c r="R31" i="32"/>
  <c r="Q31" i="32"/>
  <c r="P31" i="32"/>
  <c r="O31" i="32"/>
  <c r="N31" i="32"/>
  <c r="M31" i="32"/>
  <c r="L31" i="32"/>
  <c r="K31" i="32"/>
  <c r="J31" i="32"/>
  <c r="I31" i="32"/>
  <c r="H31" i="32"/>
  <c r="G31" i="32"/>
  <c r="F31" i="32"/>
  <c r="E31" i="32"/>
  <c r="D31" i="32"/>
  <c r="C31" i="32"/>
  <c r="S30" i="32"/>
  <c r="R30" i="32"/>
  <c r="Q30" i="32"/>
  <c r="P30" i="32"/>
  <c r="O30" i="32"/>
  <c r="N30" i="32"/>
  <c r="M30" i="32"/>
  <c r="L30" i="32"/>
  <c r="K30" i="32"/>
  <c r="J30" i="32"/>
  <c r="I30" i="32"/>
  <c r="H30" i="32"/>
  <c r="G30" i="32"/>
  <c r="F30" i="32"/>
  <c r="E30" i="32"/>
  <c r="D30" i="32"/>
  <c r="C30" i="32"/>
  <c r="B30" i="32"/>
  <c r="S29" i="32"/>
  <c r="R29" i="32"/>
  <c r="Q29" i="32"/>
  <c r="P29" i="32"/>
  <c r="P35" i="32" s="1"/>
  <c r="O29" i="32"/>
  <c r="N29" i="32"/>
  <c r="M29" i="32"/>
  <c r="L29" i="32"/>
  <c r="L35" i="32" s="1"/>
  <c r="K29" i="32"/>
  <c r="J29" i="32"/>
  <c r="I29" i="32"/>
  <c r="H29" i="32"/>
  <c r="H35" i="32" s="1"/>
  <c r="G29" i="32"/>
  <c r="F29" i="32"/>
  <c r="E29" i="32"/>
  <c r="D29" i="32"/>
  <c r="B29" i="32" s="1"/>
  <c r="C29" i="32"/>
  <c r="S26" i="32"/>
  <c r="R26" i="32"/>
  <c r="Q26" i="32"/>
  <c r="P26" i="32"/>
  <c r="O26" i="32"/>
  <c r="N26" i="32"/>
  <c r="M26" i="32"/>
  <c r="L26" i="32"/>
  <c r="K26" i="32"/>
  <c r="J26" i="32"/>
  <c r="I26" i="32"/>
  <c r="H26" i="32"/>
  <c r="G26" i="32"/>
  <c r="F26" i="32"/>
  <c r="E26" i="32"/>
  <c r="B26" i="32" s="1"/>
  <c r="D26" i="32"/>
  <c r="C26" i="32"/>
  <c r="B23" i="32"/>
  <c r="S20" i="32"/>
  <c r="R20" i="32"/>
  <c r="Q20" i="32"/>
  <c r="P20" i="32"/>
  <c r="O20" i="32"/>
  <c r="N20" i="32"/>
  <c r="M20" i="32"/>
  <c r="L20" i="32"/>
  <c r="K20" i="32"/>
  <c r="J20" i="32"/>
  <c r="I20" i="32"/>
  <c r="H20" i="32"/>
  <c r="G20" i="32"/>
  <c r="F20" i="32"/>
  <c r="E20" i="32"/>
  <c r="D20" i="32"/>
  <c r="C20" i="32"/>
  <c r="AF19" i="32"/>
  <c r="AE19" i="32"/>
  <c r="AD19" i="32"/>
  <c r="AA19" i="32"/>
  <c r="S19" i="32"/>
  <c r="R19" i="32"/>
  <c r="Q19" i="32"/>
  <c r="P19" i="32"/>
  <c r="O19" i="32"/>
  <c r="N19" i="32"/>
  <c r="M19" i="32"/>
  <c r="L19" i="32"/>
  <c r="K19" i="32"/>
  <c r="J19" i="32"/>
  <c r="I19" i="32"/>
  <c r="H19" i="32"/>
  <c r="G19" i="32"/>
  <c r="F19" i="32"/>
  <c r="E19" i="32"/>
  <c r="D19" i="32"/>
  <c r="C19" i="32"/>
  <c r="AF18" i="32"/>
  <c r="AE18" i="32"/>
  <c r="AD18" i="32"/>
  <c r="AA18" i="32"/>
  <c r="S18" i="32"/>
  <c r="R18" i="32"/>
  <c r="Q18" i="32"/>
  <c r="P18" i="32"/>
  <c r="O18" i="32"/>
  <c r="N18" i="32"/>
  <c r="M18" i="32"/>
  <c r="L18" i="32"/>
  <c r="K18" i="32"/>
  <c r="J18" i="32"/>
  <c r="I18" i="32"/>
  <c r="H18" i="32"/>
  <c r="G18" i="32"/>
  <c r="F18" i="32"/>
  <c r="E18" i="32"/>
  <c r="D18" i="32"/>
  <c r="C18" i="32"/>
  <c r="AF17" i="32"/>
  <c r="AE17" i="32"/>
  <c r="AD17" i="32"/>
  <c r="AA17" i="32"/>
  <c r="S17" i="32"/>
  <c r="R17" i="32"/>
  <c r="Q17" i="32"/>
  <c r="P17" i="32"/>
  <c r="O17" i="32"/>
  <c r="N17" i="32"/>
  <c r="M17" i="32"/>
  <c r="L17" i="32"/>
  <c r="K17" i="32"/>
  <c r="J17" i="32"/>
  <c r="I17" i="32"/>
  <c r="H17" i="32"/>
  <c r="G17" i="32"/>
  <c r="F17" i="32"/>
  <c r="E17" i="32"/>
  <c r="D17" i="32"/>
  <c r="C17" i="32"/>
  <c r="B17" i="32" s="1"/>
  <c r="AF16" i="32"/>
  <c r="AE16" i="32"/>
  <c r="AD16" i="32"/>
  <c r="AA16" i="32"/>
  <c r="S16" i="32"/>
  <c r="R16" i="32"/>
  <c r="Q16" i="32"/>
  <c r="P16" i="32"/>
  <c r="O16" i="32"/>
  <c r="N16" i="32"/>
  <c r="M16" i="32"/>
  <c r="L16" i="32"/>
  <c r="K16" i="32"/>
  <c r="J16" i="32"/>
  <c r="I16" i="32"/>
  <c r="H16" i="32"/>
  <c r="G16" i="32"/>
  <c r="F16" i="32"/>
  <c r="E16" i="32"/>
  <c r="D16" i="32"/>
  <c r="C16" i="32"/>
  <c r="AF15" i="32"/>
  <c r="AE15" i="32"/>
  <c r="AD15" i="32"/>
  <c r="AA15" i="32"/>
  <c r="S15" i="32"/>
  <c r="R15" i="32"/>
  <c r="Q15" i="32"/>
  <c r="P15" i="32"/>
  <c r="O15" i="32"/>
  <c r="N15" i="32"/>
  <c r="M15" i="32"/>
  <c r="L15" i="32"/>
  <c r="K15" i="32"/>
  <c r="J15" i="32"/>
  <c r="I15" i="32"/>
  <c r="H15" i="32"/>
  <c r="G15" i="32"/>
  <c r="F15" i="32"/>
  <c r="E15" i="32"/>
  <c r="D15" i="32"/>
  <c r="C15" i="32"/>
  <c r="AF14" i="32"/>
  <c r="AE14" i="32"/>
  <c r="AD14" i="32"/>
  <c r="AA14" i="32"/>
  <c r="S14" i="32"/>
  <c r="R14" i="32"/>
  <c r="Q14" i="32"/>
  <c r="P14" i="32"/>
  <c r="O14" i="32"/>
  <c r="N14" i="32"/>
  <c r="M14" i="32"/>
  <c r="L14" i="32"/>
  <c r="K14" i="32"/>
  <c r="J14" i="32"/>
  <c r="I14" i="32"/>
  <c r="H14" i="32"/>
  <c r="G14" i="32"/>
  <c r="F14" i="32"/>
  <c r="E14" i="32"/>
  <c r="D14" i="32"/>
  <c r="C14" i="32"/>
  <c r="AF13" i="32"/>
  <c r="AE13" i="32"/>
  <c r="AD13" i="32"/>
  <c r="AA13" i="32"/>
  <c r="S13" i="32"/>
  <c r="R13" i="32"/>
  <c r="Q13" i="32"/>
  <c r="P13" i="32"/>
  <c r="O13" i="32"/>
  <c r="N13" i="32"/>
  <c r="M13" i="32"/>
  <c r="L13" i="32"/>
  <c r="K13" i="32"/>
  <c r="J13" i="32"/>
  <c r="I13" i="32"/>
  <c r="H13" i="32"/>
  <c r="G13" i="32"/>
  <c r="F13" i="32"/>
  <c r="E13" i="32"/>
  <c r="D13" i="32"/>
  <c r="C13" i="32"/>
  <c r="B13" i="32" s="1"/>
  <c r="AF12" i="32"/>
  <c r="AE12" i="32"/>
  <c r="AD12" i="32"/>
  <c r="AA12" i="32"/>
  <c r="S12" i="32"/>
  <c r="R12" i="32"/>
  <c r="Q12" i="32"/>
  <c r="P12" i="32"/>
  <c r="O12" i="32"/>
  <c r="N12" i="32"/>
  <c r="M12" i="32"/>
  <c r="L12" i="32"/>
  <c r="K12" i="32"/>
  <c r="J12" i="32"/>
  <c r="I12" i="32"/>
  <c r="H12" i="32"/>
  <c r="G12" i="32"/>
  <c r="F12" i="32"/>
  <c r="E12" i="32"/>
  <c r="D12" i="32"/>
  <c r="C12" i="32"/>
  <c r="AF11" i="32"/>
  <c r="AE11" i="32"/>
  <c r="AD11" i="32"/>
  <c r="AA11" i="32"/>
  <c r="S11" i="32"/>
  <c r="R11" i="32"/>
  <c r="Q11" i="32"/>
  <c r="P11" i="32"/>
  <c r="O11" i="32"/>
  <c r="N11" i="32"/>
  <c r="M11" i="32"/>
  <c r="L11" i="32"/>
  <c r="K11" i="32"/>
  <c r="J11" i="32"/>
  <c r="I11" i="32"/>
  <c r="H11" i="32"/>
  <c r="G11" i="32"/>
  <c r="F11" i="32"/>
  <c r="E11" i="32"/>
  <c r="D11" i="32"/>
  <c r="C11" i="32"/>
  <c r="AF10" i="32"/>
  <c r="AE10" i="32"/>
  <c r="AD10" i="32"/>
  <c r="AA10" i="32"/>
  <c r="S10" i="32"/>
  <c r="R10" i="32"/>
  <c r="Q10" i="32"/>
  <c r="P10" i="32"/>
  <c r="O10" i="32"/>
  <c r="N10" i="32"/>
  <c r="M10" i="32"/>
  <c r="L10" i="32"/>
  <c r="K10" i="32"/>
  <c r="J10" i="32"/>
  <c r="I10" i="32"/>
  <c r="H10" i="32"/>
  <c r="G10" i="32"/>
  <c r="F10" i="32"/>
  <c r="E10" i="32"/>
  <c r="D10" i="32"/>
  <c r="C10" i="32"/>
  <c r="AF9" i="32"/>
  <c r="AE9" i="32"/>
  <c r="AD9" i="32"/>
  <c r="AA9" i="32"/>
  <c r="S9" i="32"/>
  <c r="R9" i="32"/>
  <c r="Q9" i="32"/>
  <c r="P9" i="32"/>
  <c r="O9" i="32"/>
  <c r="N9" i="32"/>
  <c r="M9" i="32"/>
  <c r="L9" i="32"/>
  <c r="K9" i="32"/>
  <c r="J9" i="32"/>
  <c r="I9" i="32"/>
  <c r="H9" i="32"/>
  <c r="G9" i="32"/>
  <c r="F9" i="32"/>
  <c r="E9" i="32"/>
  <c r="D9" i="32"/>
  <c r="C9" i="32"/>
  <c r="B9" i="32" s="1"/>
  <c r="AF8" i="32"/>
  <c r="AE8" i="32"/>
  <c r="AD8" i="32"/>
  <c r="AA8" i="32"/>
  <c r="S8" i="32"/>
  <c r="R8" i="32"/>
  <c r="Q8" i="32"/>
  <c r="P8" i="32"/>
  <c r="O8" i="32"/>
  <c r="N8" i="32"/>
  <c r="M8" i="32"/>
  <c r="L8" i="32"/>
  <c r="K8" i="32"/>
  <c r="J8" i="32"/>
  <c r="I8" i="32"/>
  <c r="H8" i="32"/>
  <c r="G8" i="32"/>
  <c r="F8" i="32"/>
  <c r="E8" i="32"/>
  <c r="D8" i="32"/>
  <c r="C8" i="32"/>
  <c r="AF7" i="32"/>
  <c r="AE7" i="32"/>
  <c r="AD7" i="32"/>
  <c r="AA7" i="32"/>
  <c r="S7" i="32"/>
  <c r="R7" i="32"/>
  <c r="Q7" i="32"/>
  <c r="Q4" i="32" s="1"/>
  <c r="P7" i="32"/>
  <c r="O7" i="32"/>
  <c r="N7" i="32"/>
  <c r="M7" i="32"/>
  <c r="M4" i="32" s="1"/>
  <c r="L7" i="32"/>
  <c r="K7" i="32"/>
  <c r="J7" i="32"/>
  <c r="I7" i="32"/>
  <c r="I4" i="32" s="1"/>
  <c r="H7" i="32"/>
  <c r="G7" i="32"/>
  <c r="F7" i="32"/>
  <c r="E7" i="32"/>
  <c r="E4" i="32" s="1"/>
  <c r="D7" i="32"/>
  <c r="C7" i="32"/>
  <c r="AF6" i="32"/>
  <c r="AE6" i="32"/>
  <c r="AD6" i="32"/>
  <c r="AA6" i="32"/>
  <c r="S6" i="32"/>
  <c r="R6" i="32"/>
  <c r="R4" i="32" s="1"/>
  <c r="Q6" i="32"/>
  <c r="P6" i="32"/>
  <c r="O6" i="32"/>
  <c r="N6" i="32"/>
  <c r="N4" i="32" s="1"/>
  <c r="M6" i="32"/>
  <c r="L6" i="32"/>
  <c r="K6" i="32"/>
  <c r="J6" i="32"/>
  <c r="J4" i="32" s="1"/>
  <c r="I6" i="32"/>
  <c r="H6" i="32"/>
  <c r="G6" i="32"/>
  <c r="F6" i="32"/>
  <c r="F4" i="32" s="1"/>
  <c r="E6" i="32"/>
  <c r="D6" i="32"/>
  <c r="C6" i="32"/>
  <c r="AF5" i="32"/>
  <c r="AF4" i="32" s="1"/>
  <c r="AE5" i="32"/>
  <c r="AD5" i="32"/>
  <c r="AA5" i="32"/>
  <c r="S5" i="32"/>
  <c r="S4" i="32" s="1"/>
  <c r="R5" i="32"/>
  <c r="Q5" i="32"/>
  <c r="P5" i="32"/>
  <c r="O5" i="32"/>
  <c r="O4" i="32" s="1"/>
  <c r="N5" i="32"/>
  <c r="M5" i="32"/>
  <c r="L5" i="32"/>
  <c r="K5" i="32"/>
  <c r="K4" i="32" s="1"/>
  <c r="J5" i="32"/>
  <c r="I5" i="32"/>
  <c r="H5" i="32"/>
  <c r="G5" i="32"/>
  <c r="G4" i="32" s="1"/>
  <c r="F5" i="32"/>
  <c r="E5" i="32"/>
  <c r="D5" i="32"/>
  <c r="C5" i="32"/>
  <c r="B5" i="32" s="1"/>
  <c r="AE4" i="32"/>
  <c r="AD4" i="32"/>
  <c r="Z4" i="32"/>
  <c r="Y4" i="32"/>
  <c r="X4" i="32"/>
  <c r="W4" i="32"/>
  <c r="V4" i="32"/>
  <c r="U4" i="32"/>
  <c r="AA4" i="32" s="1"/>
  <c r="P4" i="32"/>
  <c r="L4" i="32"/>
  <c r="H4" i="32"/>
  <c r="D4" i="32"/>
  <c r="B6" i="32" l="1"/>
  <c r="B4" i="32" s="1"/>
  <c r="B10" i="32"/>
  <c r="B14" i="32"/>
  <c r="B18" i="32"/>
  <c r="E35" i="32"/>
  <c r="I35" i="32"/>
  <c r="M35" i="32"/>
  <c r="Q35" i="32"/>
  <c r="B7" i="32"/>
  <c r="B11" i="32"/>
  <c r="B15" i="32"/>
  <c r="B19" i="32"/>
  <c r="F35" i="32"/>
  <c r="J35" i="32"/>
  <c r="N35" i="32"/>
  <c r="R35" i="32"/>
  <c r="B33" i="32"/>
  <c r="C4" i="32"/>
  <c r="B8" i="32"/>
  <c r="B12" i="32"/>
  <c r="B16" i="32"/>
  <c r="B20" i="32"/>
  <c r="C35" i="32"/>
  <c r="G35" i="32"/>
  <c r="K35" i="32"/>
  <c r="O35" i="32"/>
  <c r="S35" i="32"/>
  <c r="B31" i="32"/>
  <c r="D35" i="32"/>
  <c r="B35" i="32" l="1"/>
  <c r="E15" i="23"/>
  <c r="C15" i="23"/>
  <c r="D15" i="23"/>
  <c r="E6" i="23"/>
  <c r="E7" i="23"/>
  <c r="E8" i="23"/>
  <c r="E9" i="23"/>
  <c r="E10" i="23"/>
  <c r="E11" i="23"/>
  <c r="E12" i="23"/>
  <c r="E13" i="23"/>
  <c r="E14" i="23"/>
  <c r="C28" i="23"/>
  <c r="D28" i="23"/>
  <c r="E28" i="23"/>
  <c r="B28" i="23"/>
  <c r="E19" i="23"/>
  <c r="E20" i="23"/>
  <c r="E21" i="23"/>
  <c r="E22" i="23"/>
  <c r="E23" i="23"/>
  <c r="E24" i="23"/>
  <c r="E25" i="23"/>
  <c r="E26" i="23"/>
  <c r="E27" i="23"/>
  <c r="E18" i="23"/>
  <c r="D29" i="23" l="1"/>
  <c r="C29" i="23"/>
  <c r="B15" i="23"/>
  <c r="B29" i="23" s="1"/>
  <c r="E5" i="23"/>
  <c r="E29" i="23" l="1"/>
</calcChain>
</file>

<file path=xl/sharedStrings.xml><?xml version="1.0" encoding="utf-8"?>
<sst xmlns="http://schemas.openxmlformats.org/spreadsheetml/2006/main" count="300" uniqueCount="152">
  <si>
    <t>Gamle Oslo</t>
  </si>
  <si>
    <t>Sagene</t>
  </si>
  <si>
    <t>Frogner</t>
  </si>
  <si>
    <t>Ullern</t>
  </si>
  <si>
    <t>Vestre Aker</t>
  </si>
  <si>
    <t>Nordre Aker</t>
  </si>
  <si>
    <t>Bjerke</t>
  </si>
  <si>
    <t>Grorud</t>
  </si>
  <si>
    <t>Stovner</t>
  </si>
  <si>
    <t>Alna</t>
  </si>
  <si>
    <t>Østensjø</t>
  </si>
  <si>
    <t>Aldershjemsplass</t>
  </si>
  <si>
    <t>Sum institusjonsplasser for brukere 67 år og over</t>
  </si>
  <si>
    <t>Kategori</t>
  </si>
  <si>
    <t>Sum institusjonsplasser for brukere 66 år og under</t>
  </si>
  <si>
    <t>Sum institusjonsplasser totalt for alle aldersgrupper</t>
  </si>
  <si>
    <t>Grünerløkka</t>
  </si>
  <si>
    <t>St. Hanshaugen</t>
  </si>
  <si>
    <t>Nordstrand</t>
  </si>
  <si>
    <t>Søndre Nordstrand</t>
  </si>
  <si>
    <t>&lt;67</t>
  </si>
  <si>
    <t>67-79</t>
  </si>
  <si>
    <t>80-89</t>
  </si>
  <si>
    <t>90+</t>
  </si>
  <si>
    <t>Sum</t>
  </si>
  <si>
    <t>80+ år langt.opph.</t>
  </si>
  <si>
    <t>Andel personer 80+ år med hjemmetjenester</t>
  </si>
  <si>
    <t>Andel innbyggere 80+ år i langtidsopphold i institusjon</t>
  </si>
  <si>
    <t>Andel innbyggere 80+ år i institusjon</t>
  </si>
  <si>
    <t>Oslo totalt</t>
  </si>
  <si>
    <t xml:space="preserve">Kilde: Ledelses- og informasjonsverktøyet LIV. </t>
  </si>
  <si>
    <t>FO3 Helse og omsorg</t>
  </si>
  <si>
    <t>Antall mottakere dagaktivitetstilbud i bydelene for mennesker med kognitiv svikt/personer med demens sykdom 2)</t>
  </si>
  <si>
    <t>1) Bydelene vil få tilsendt statistikk fra byrådsavdelingen</t>
  </si>
  <si>
    <t>Resultat bydel 2020</t>
  </si>
  <si>
    <t>Måltall bydel 2022</t>
  </si>
  <si>
    <t>Andel mottakere av helsetjenester i hjemmet over 67 år som er kartlagt for ernæringsmessig risiko 2)</t>
  </si>
  <si>
    <t xml:space="preserve">FO3 Helse og omsorg </t>
  </si>
  <si>
    <t>Antall innbyggere 65 år og eldre innlagt på sykehus med hoftebrudd - pr 1000 innbyggere 1)</t>
  </si>
  <si>
    <t>2) Bydelene får tilsendt statistikk fra Helseetaten</t>
  </si>
  <si>
    <t>0 år</t>
  </si>
  <si>
    <t>13-15 år</t>
  </si>
  <si>
    <t>16-17 år</t>
  </si>
  <si>
    <t>18-19 år</t>
  </si>
  <si>
    <t>67-74 år</t>
  </si>
  <si>
    <t>75-79 år</t>
  </si>
  <si>
    <t>80-84 år</t>
  </si>
  <si>
    <t>85-89 år</t>
  </si>
  <si>
    <t>90-94 år</t>
  </si>
  <si>
    <t>Oslo i alt</t>
  </si>
  <si>
    <t xml:space="preserve"> </t>
  </si>
  <si>
    <t>Totalt</t>
  </si>
  <si>
    <t>Andel innbyggere 80+ år i korttidsopphold i institusjon</t>
  </si>
  <si>
    <t>80+ år hj.tj. 1)</t>
  </si>
  <si>
    <t>80+ år korttidsopph.</t>
  </si>
  <si>
    <t>1) Inneholder tjenestene 1 Psykisk helsearbeid, 2 Sykepleie til alvorlig syke, 3 Hjemmesykepleie, 4 Praktisk bistand, 5 Praktisk bistand og opplæring, 13 Brukerstyrt personlig assistanse, 15 Avklaring og mestring, 23 Klinisk ernæringsfysiolog, 49 Logoped, 91 Hjemmesykepleie natt, 101 Hverdagsrehabilitering, 103 Medisinsk avstandsoppfølging, 106 Ambulerende rehabilitering, 110 Hjemmesykepleie stasjonær</t>
  </si>
  <si>
    <t>Kilde: Statistikkbanken, Oslo kommune, Folkemengde etter administrativ bydel og alder</t>
  </si>
  <si>
    <t>1) Tabellen inneholder tjenestene35 Korttid avlastning - eldre, 36 Korttid rullerende-  eldre, 40  tidsbegrensede opphold rehabilitering og habilitering, 41 tidsbegrensede opphold utredning og behandling, 42 Korttid - annet, 44 Korttid rullerende</t>
  </si>
  <si>
    <t>Budsjettforutsetninger for FO3 Helse og omsorg</t>
  </si>
  <si>
    <t>Institusjonstjenester - Kostrafunksjon 253</t>
  </si>
  <si>
    <t xml:space="preserve">Kategori </t>
  </si>
  <si>
    <t>Kjøp fra Sykehjems-etaten</t>
  </si>
  <si>
    <t>Andre kjøp innenbys/   utenbys</t>
  </si>
  <si>
    <t>Plasser drevet av bydelen selv</t>
  </si>
  <si>
    <t>Sum planlagt aktivitets-nivå</t>
  </si>
  <si>
    <t>Ordinær langtidsplass</t>
  </si>
  <si>
    <t>Plass i skjermet avdeling for demens</t>
  </si>
  <si>
    <t>Øvrige forsterkede langtidsplasser</t>
  </si>
  <si>
    <t>Ordinær korttidsplass</t>
  </si>
  <si>
    <t>Rehabiliteringsplass</t>
  </si>
  <si>
    <t>Øvrige forsterkede korttidssplasser</t>
  </si>
  <si>
    <t>Plasser i andre boformer med heldøgns omsorg og pleie</t>
  </si>
  <si>
    <t>Nattopphold</t>
  </si>
  <si>
    <t xml:space="preserve">Dagopphold </t>
  </si>
  <si>
    <t>Institusjonsplasser for brukere 67 år og over 1)</t>
  </si>
  <si>
    <r>
      <t>Institusjonsplasser</t>
    </r>
    <r>
      <rPr>
        <sz val="9"/>
        <rFont val="Oslo Sans Office"/>
      </rPr>
      <t xml:space="preserve"> </t>
    </r>
    <r>
      <rPr>
        <b/>
        <sz val="9"/>
        <rFont val="Oslo Sans Office"/>
      </rPr>
      <t>for brukere 66 år og under 1)</t>
    </r>
  </si>
  <si>
    <t xml:space="preserve">1) Sykehjem, aldershjem og andre boformer med heldøgns omsorg og pleie som er hjemlet i lov om kommunale helse og omsorgstjenester. Dette er boformer der det kan kreves vederlag for opphold i institusjon. Barneboliger og avlastningsboliger skal med. Omsorgsplass og rehabiliteringsplass i institusjon for personer med rusproblemer tas ikke med her. Slike plasser utgiftsføres på Kostrafunksjon 243 og hører inn under FOA Sosiale tjenester.
</t>
  </si>
  <si>
    <t>Det er også egne kategorier for dagopphold og nattopphold som er hjemlet i lov om kommunale helse- og omsorgstjenester i kommunene, og hvor det kan fattes vedtak om vederlag etter vederlagsforskriften.</t>
  </si>
  <si>
    <t>Antall betalingspliktige liggedøgn etter meldt utskrivningsklare somatiske sykehusavdelinger og rehabiliteringsopphold 2)</t>
  </si>
  <si>
    <t>Antall betalingspliktige liggedøgn etter meldt utskrivningsklare psykiatriske sykehusavdelinger 2)</t>
  </si>
  <si>
    <t>2) Andel personer (67 år eller eldre) som er mottakere av helsetjenester i hjemmet som har fått kartlagt sin ernæringsstatus i løpet av siste 12 måneder</t>
  </si>
  <si>
    <t>Antall brukere som har mottatt tjenestene hverdagsrehabilitering og avklaring og mestring 3)</t>
  </si>
  <si>
    <t>Antall brukere med aktivitetstid 4)</t>
  </si>
  <si>
    <t>3) Bydelene henter statistikk fra fagsystemet</t>
  </si>
  <si>
    <t>4) Bydelene henter statistikk fra ledelses- og informasjonsverktøyet LIV</t>
  </si>
  <si>
    <t>Resultatindikatorer 2023 - Obligatoriske lokale måltall - FO3 Helse og omsorg</t>
  </si>
  <si>
    <t>Resultat bydel 2021</t>
  </si>
  <si>
    <t>Måltall bydel 2023</t>
  </si>
  <si>
    <t>Bør være lavere enn forventet resultat 2022</t>
  </si>
  <si>
    <t>Bør være minst like høyt som forventet resultat 2022</t>
  </si>
  <si>
    <t>Bydelen legger inn tall  for resultat 2020 og 2021, samt måltall 2022 og 2023</t>
  </si>
  <si>
    <t>Planlagt aktivitetsnivå - gjennomsnittlig bruk pr måned i perioden                         01.01.23-31.12.23</t>
  </si>
  <si>
    <t>Planlagt aktivitetsnivå - gjennomsnittlig bruk pr måned i perioden                             01.01.23-31.12.23</t>
  </si>
  <si>
    <t>Resultatindikatorer 2023 -  Obligatoriske Sentrale måltall - FO3 Helse og omsorg</t>
  </si>
  <si>
    <t>Bydelen legger inn tall  for resultat 2020 og 2021</t>
  </si>
  <si>
    <t>Kriteriebefolkningen i bydelene etter alder per 1.1.2022*</t>
  </si>
  <si>
    <t>Justert befolkning i aldersgruppene 67 år og over</t>
  </si>
  <si>
    <t>Netto justering - institusjon m/ utenbys og Omsorg +</t>
  </si>
  <si>
    <t>I alt</t>
  </si>
  <si>
    <t>1-5 år</t>
  </si>
  <si>
    <t>6-12 år</t>
  </si>
  <si>
    <t xml:space="preserve">   20-24 år</t>
  </si>
  <si>
    <t xml:space="preserve">   25-29 år</t>
  </si>
  <si>
    <t xml:space="preserve">   30-39 år</t>
  </si>
  <si>
    <t xml:space="preserve">   40-49 år</t>
  </si>
  <si>
    <t xml:space="preserve">   50-66 år</t>
  </si>
  <si>
    <t>95 år +</t>
  </si>
  <si>
    <t>SUM</t>
  </si>
  <si>
    <t>90+ år</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</si>
  <si>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</si>
  <si>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</si>
  <si>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</si>
  <si>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</si>
  <si>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</si>
  <si>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</si>
  <si>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</si>
  <si>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</si>
  <si>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</si>
  <si>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</si>
  <si>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</si>
  <si>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</si>
  <si>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</si>
  <si>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</si>
  <si>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</si>
  <si>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</si>
  <si>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Etter korreksjon for befolkning 67 år og over i institusjon og Omsorg+. Det er 57 utenbys beboere som bydelene er betalingsansvarlig for, jf. sum Netto justering - institusjon m/ utenbys og Omsorg +</t>
  </si>
  <si>
    <t>Blant utenbys beboere på institusjon er det 9 personer som er Folkeregistrert i Oslo kommune uten registrert adresse (dvs. "Uoppgitt" Oslo), ifølge bydelenes tilbakemelding. Disse er trukket fra i linjen "Uten registrert adresse" for å unngå dobbelttelling for aldersgruppene 67+ år i linjen "Oslo i alt" i denne tabellen</t>
  </si>
  <si>
    <t>Utenbys beboere 67+ år med adresse "uoppgitt Oslo"</t>
  </si>
  <si>
    <t>Sentrumsbefolkningen</t>
  </si>
  <si>
    <t>Del av 04 St.Hanshaugen</t>
  </si>
  <si>
    <t>Markabefolkningen</t>
  </si>
  <si>
    <t>Del av 07 Vestre Aker</t>
  </si>
  <si>
    <t>Del av 08 Nordre Aker</t>
  </si>
  <si>
    <t>Del av 10 Grorud</t>
  </si>
  <si>
    <t>Del av 12 Alna</t>
  </si>
  <si>
    <t>Del av 13 Østensjø</t>
  </si>
  <si>
    <t>Del av 15 Søndre Nordstrand</t>
  </si>
  <si>
    <t>I alt, Marka</t>
  </si>
  <si>
    <t>Antall innbyggere som bor i langtidsopphold i institusjon pr 31.12.2021 1)</t>
  </si>
  <si>
    <t>Antall innbyggere som bor i korttidsopphold i institusjon pr 31.12.2021 1)</t>
  </si>
  <si>
    <t>Antall innbyggere 80 år og over med langtids- eller kortidsopphold i institusjon eller hjemmetjenester pr 31.12.2021</t>
  </si>
  <si>
    <t>Andel innbyggere 80 år og over med langtids- eller kortidsopphold i institusjon eller hjemmetjenester pr 31.12.2021</t>
  </si>
  <si>
    <t xml:space="preserve">NB! Bergningen er gjort for kriteriebefolkning eksklusive personer uten bydelskode. </t>
  </si>
  <si>
    <t>1) Tabellen inneholder tjenestene 50 langtidsopphold i sykehjem, 51 institusjonsplass psykiatri, 53 spesialsykehjem for yngre, 54 aldershjem, 55 langtidsopphold i bosenter,  57 Institusjon eller bolig med heldøgns omsorgstjeneste</t>
  </si>
  <si>
    <t>Kriteriebefolkning 01.01.2022</t>
  </si>
  <si>
    <t>Pluss personer uten bydelskode (UFB)</t>
  </si>
  <si>
    <t>Oslo totalt inkludert UFB</t>
  </si>
  <si>
    <t>Ikke kriteriebefolkning, men bef inkl UFB (samsvarer med SSB)</t>
  </si>
  <si>
    <t>Andel innbyggere som bor i langtidsopphold i institusjon pr 31.12.2020 1)</t>
  </si>
  <si>
    <t>80 +</t>
  </si>
  <si>
    <t>Andel av bydelenes årsverk i omsorgstjenestene med relevant fagutdanning 1)</t>
  </si>
  <si>
    <t>1) Bydelene rapporterer antall årsverk med relevant utdanning (etter samme definisjon som i KOSTRA) i forhold til antall årsverk i omsorgstjenestene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</si>
</sst>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 #,##0.00_ ;_ * \-#,##0.00_ ;_ * &quot;-&quot;??_ ;_ @_ "/>
    <numFmt numFmtId="165" formatCode="0%"/>
    <numFmt numFmtId="166" formatCode="_(* #,##0.00_);_(* \(#,##0.00\);_(* &quot;-&quot;??_);_(@_)"/>
    <numFmt numFmtId="167" formatCode="0&quot; &quot;%"/>
    <numFmt numFmtId="168" formatCode="&quot; &quot;#,##0.00&quot; &quot;;&quot; (&quot;#,##0.00&quot;)&quot;;&quot; -&quot;00&quot; &quot;;&quot; &quot;@&quot; &quot;"/>
    <numFmt numFmtId="169" formatCode="_-* #,##0.0_-;\-* #,##0.0_-;_-* &quot;-&quot;??_-;_-@_-"/>
    <numFmt numFmtId="170" formatCode="_ * #,##0_ ;_ * \-#,##0_ ;_ * &quot;-&quot;??_ ;_ @_ "/>
    <numFmt numFmtId="171" formatCode="_-* #,##0_-;\-* #,##0_-;_-* &quot;-&quot;??_-;_-@_-"/>
    <numFmt numFmtId="172" formatCode="0.0\ %"/>
    <numFmt numFmtId="173" formatCode="_ * #,##0.0_ ;_ * \-#,##0.0_ ;_ * &quot;-&quot;??_ ;_ @_ "/>
  </numFmts>
  <fonts count="8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Times New Roman"/>
      <family val="1"/>
    </font>
    <font>
      <sz val="10"/>
      <name val="Times New Roman"/>
      <family val="1"/>
    </font>
    <font>
      <sz val="9"/>
      <name val="Times New Roman"/>
      <family val="1"/>
    </font>
    <font>
      <b/>
      <sz val="10"/>
      <name val="Times New Roman"/>
      <family val="1"/>
    </font>
    <font>
      <sz val="10"/>
      <name val="MS Sans Serif"/>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Courier New"/>
      <family val="3"/>
    </font>
    <font>
      <u/>
      <sz val="11"/>
      <color rgb="FF0066AA"/>
      <name val="Calibri"/>
      <family val="2"/>
      <scheme val="minor"/>
    </font>
    <font>
      <u/>
      <sz val="11"/>
      <color rgb="FF004488"/>
      <name val="Calibri"/>
      <family val="2"/>
      <scheme val="minor"/>
    </font>
    <font>
      <sz val="11"/>
      <color rgb="FF000000"/>
      <name val="Calibri"/>
      <family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Arial"/>
      <family val="2"/>
    </font>
    <font>
      <sz val="11"/>
      <color indexed="9"/>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8"/>
      <color rgb="FF000000"/>
      <name val="Arial"/>
      <family val="2"/>
    </font>
    <font>
      <sz val="10"/>
      <name val="Arial"/>
      <family val="2"/>
    </font>
    <font>
      <sz val="9"/>
      <color indexed="8"/>
      <name val="Times New Roman"/>
      <family val="1"/>
    </font>
    <font>
      <b/>
      <sz val="11"/>
      <color rgb="FF000000"/>
      <name val="Calibri"/>
      <family val="2"/>
    </font>
    <font>
      <sz val="9"/>
      <color rgb="FF000000"/>
      <name val="Arial"/>
      <family val="2"/>
    </font>
    <font>
      <sz val="8"/>
      <color theme="1"/>
      <name val="Calibri"/>
      <family val="2"/>
      <scheme val="minor"/>
    </font>
    <font>
      <b/>
      <sz val="8"/>
      <color theme="1"/>
      <name val="Calibri"/>
      <family val="2"/>
      <scheme val="minor"/>
    </font>
    <font>
      <b/>
      <sz val="12"/>
      <color theme="1"/>
      <name val="Oslo Sans Office"/>
    </font>
    <font>
      <sz val="12"/>
      <color theme="1"/>
      <name val="Oslo Sans Office"/>
    </font>
    <font>
      <sz val="12"/>
      <color theme="1"/>
      <name val="Calibri"/>
      <family val="2"/>
      <scheme val="minor"/>
    </font>
    <font>
      <b/>
      <sz val="9"/>
      <name val="Oslo Sans Office"/>
    </font>
    <font>
      <sz val="8"/>
      <color rgb="FF000000"/>
      <name val="Oslo Sans Office"/>
    </font>
    <font>
      <sz val="8"/>
      <name val="Oslo Sans Office"/>
    </font>
    <font>
      <sz val="8"/>
      <color theme="1"/>
      <name val="Oslo Sans Office"/>
    </font>
    <font>
      <sz val="11"/>
      <name val="Calibri"/>
      <family val="2"/>
      <scheme val="minor"/>
    </font>
    <font>
      <i/>
      <sz val="11"/>
      <color theme="1"/>
      <name val="Calibri"/>
      <family val="2"/>
      <scheme val="minor"/>
    </font>
    <font>
      <sz val="8"/>
      <color rgb="FF000000"/>
      <name val="Calibri"/>
      <family val="2"/>
    </font>
    <font>
      <b/>
      <sz val="12"/>
      <name val="Oslo Sans Office"/>
    </font>
    <font>
      <sz val="12"/>
      <name val="Oslo Sans Office"/>
    </font>
    <font>
      <sz val="12"/>
      <name val="Times New Roman"/>
      <family val="1"/>
    </font>
    <font>
      <sz val="9"/>
      <name val="Oslo Sans Office"/>
    </font>
    <font>
      <sz val="9"/>
      <color indexed="8"/>
      <name val="Oslo Sans Office"/>
    </font>
    <font>
      <sz val="8"/>
      <color indexed="8"/>
      <name val="Oslo Sans Office"/>
    </font>
    <font>
      <b/>
      <sz val="10"/>
      <name val="Arial"/>
      <family val="2"/>
    </font>
    <font>
      <sz val="8"/>
      <name val="Helv"/>
    </font>
    <font>
      <sz val="9"/>
      <name val="Arial"/>
      <family val="2"/>
    </font>
    <font>
      <b/>
      <sz val="9"/>
      <name val="Arial"/>
      <family val="2"/>
    </font>
    <font>
      <sz val="9"/>
      <color rgb="FFFF0000"/>
      <name val="Arial"/>
      <family val="2"/>
    </font>
    <font>
      <sz val="8"/>
      <color rgb="FFFF0000"/>
      <name val="Arial"/>
      <family val="2"/>
    </font>
    <font>
      <i/>
      <sz val="11"/>
      <color rgb="FFFF0000"/>
      <name val="Calibri"/>
      <family val="2"/>
      <scheme val="minor"/>
    </font>
  </fonts>
  <fills count="6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rgb="FFFF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3" tint="0.59999389629810485"/>
        <bgColor indexed="64"/>
      </patternFill>
    </fill>
    <fill>
      <patternFill patternType="solid">
        <fgColor rgb="FF8DB4E2"/>
        <bgColor indexed="64"/>
      </patternFill>
    </fill>
    <fill>
      <patternFill patternType="solid">
        <fgColor rgb="FFFFFFFF"/>
        <bgColor indexed="64"/>
      </patternFill>
    </fill>
    <fill>
      <patternFill patternType="solid">
        <fgColor theme="0" tint="-0.14999847407452621"/>
        <bgColor indexed="64"/>
      </patternFill>
    </fill>
    <fill>
      <patternFill patternType="solid">
        <fgColor indexed="44"/>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style="medium">
        <color indexed="64"/>
      </right>
      <top/>
      <bottom/>
      <diagonal/>
    </border>
  </borders>
  <cellStyleXfs count="234">
    <xf numFmtId="0" fontId="0" fillId="0" borderId="0"/>
    <xf numFmtId="164" fontId="1"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1" fillId="10" borderId="16" applyNumberFormat="0" applyFont="0" applyAlignment="0" applyProtection="0"/>
    <xf numFmtId="0" fontId="23" fillId="0" borderId="0" applyNumberFormat="0" applyFill="0" applyBorder="0" applyAlignment="0" applyProtection="0"/>
    <xf numFmtId="0" fontId="2" fillId="0" borderId="17" applyNumberFormat="0" applyFill="0" applyAlignment="0" applyProtection="0"/>
    <xf numFmtId="0" fontId="24"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4" fillId="34" borderId="0" applyNumberFormat="0" applyBorder="0" applyAlignment="0" applyProtection="0"/>
    <xf numFmtId="166" fontId="3" fillId="0" borderId="0" applyFont="0" applyFill="0" applyBorder="0" applyAlignment="0" applyProtection="0"/>
    <xf numFmtId="0" fontId="5" fillId="0" borderId="0"/>
    <xf numFmtId="166"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 fillId="0" borderId="0"/>
    <xf numFmtId="9" fontId="9" fillId="0" borderId="0" applyFont="0" applyFill="0" applyBorder="0" applyAlignment="0" applyProtection="0"/>
    <xf numFmtId="166" fontId="3" fillId="0" borderId="0" applyFont="0" applyFill="0" applyBorder="0" applyAlignment="0" applyProtection="0"/>
    <xf numFmtId="0" fontId="28" fillId="0" borderId="0" applyNumberFormat="0" applyBorder="0" applyAlignment="0"/>
    <xf numFmtId="0" fontId="28" fillId="0" borderId="0" applyNumberFormat="0" applyBorder="0" applyAlignment="0"/>
    <xf numFmtId="9" fontId="25" fillId="0" borderId="0" applyFont="0" applyFill="0" applyBorder="0" applyAlignment="0" applyProtection="0"/>
    <xf numFmtId="0" fontId="25" fillId="0" borderId="0"/>
    <xf numFmtId="0" fontId="27" fillId="0" borderId="0" applyNumberFormat="0" applyFill="0" applyBorder="0" applyAlignment="0" applyProtection="0"/>
    <xf numFmtId="0" fontId="26" fillId="0" borderId="0" applyNumberFormat="0" applyFill="0" applyBorder="0" applyAlignment="0" applyProtection="0"/>
    <xf numFmtId="40" fontId="8" fillId="0" borderId="0" applyFont="0" applyFill="0" applyBorder="0" applyAlignment="0" applyProtection="0"/>
    <xf numFmtId="0" fontId="29" fillId="0" borderId="0"/>
    <xf numFmtId="168" fontId="29" fillId="0" borderId="0" applyFont="0" applyFill="0" applyBorder="0" applyAlignment="0" applyProtection="0"/>
    <xf numFmtId="167" fontId="29" fillId="0" borderId="0" applyFont="0" applyFill="0" applyBorder="0" applyAlignment="0" applyProtection="0"/>
    <xf numFmtId="0" fontId="29" fillId="35" borderId="0" applyNumberFormat="0" applyFont="0" applyBorder="0" applyAlignment="0" applyProtection="0"/>
    <xf numFmtId="0" fontId="29" fillId="0" borderId="0" applyNumberFormat="0" applyFont="0" applyBorder="0" applyProtection="0"/>
    <xf numFmtId="167" fontId="29" fillId="0" borderId="0" applyFont="0" applyFill="0" applyBorder="0" applyAlignment="0" applyProtection="0"/>
    <xf numFmtId="0" fontId="30" fillId="0" borderId="0" applyNumberFormat="0" applyBorder="0" applyProtection="0"/>
    <xf numFmtId="168" fontId="29" fillId="0" borderId="0" applyFont="0" applyFill="0" applyBorder="0" applyAlignment="0" applyProtection="0"/>
    <xf numFmtId="0" fontId="1" fillId="0" borderId="0"/>
    <xf numFmtId="0" fontId="5"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8" fillId="0" borderId="0"/>
    <xf numFmtId="165" fontId="8" fillId="0" borderId="0" applyFont="0" applyFill="0" applyBorder="0" applyAlignment="0" applyProtection="0"/>
    <xf numFmtId="4" fontId="8" fillId="0" borderId="0" applyFont="0" applyFill="0" applyBorder="0" applyAlignment="0" applyProtection="0"/>
    <xf numFmtId="0" fontId="8"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31" fillId="0" borderId="0" applyFont="0" applyFill="0" applyBorder="0" applyAlignment="0" applyProtection="0"/>
    <xf numFmtId="0" fontId="3"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32" fillId="0" borderId="0" applyNumberFormat="0" applyFill="0" applyBorder="0" applyAlignment="0" applyProtection="0">
      <alignment vertical="top"/>
      <protection locked="0"/>
    </xf>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8"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5" fillId="0" borderId="0"/>
    <xf numFmtId="0" fontId="25" fillId="0" borderId="0"/>
    <xf numFmtId="0" fontId="1" fillId="0" borderId="0"/>
    <xf numFmtId="0" fontId="3" fillId="0" borderId="0"/>
    <xf numFmtId="166" fontId="3"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9" fillId="0" borderId="0"/>
    <xf numFmtId="9" fontId="9" fillId="0" borderId="0" applyFont="0" applyFill="0" applyBorder="0" applyAlignment="0" applyProtection="0"/>
    <xf numFmtId="0" fontId="1" fillId="10" borderId="16" applyNumberFormat="0" applyFont="0" applyAlignment="0" applyProtection="0"/>
    <xf numFmtId="0" fontId="25" fillId="0" borderId="0"/>
    <xf numFmtId="0" fontId="25" fillId="0" borderId="0"/>
    <xf numFmtId="0" fontId="1" fillId="0" borderId="0"/>
    <xf numFmtId="0" fontId="3" fillId="0" borderId="0"/>
    <xf numFmtId="0" fontId="3" fillId="0" borderId="0"/>
    <xf numFmtId="0" fontId="33" fillId="0" borderId="0"/>
    <xf numFmtId="9" fontId="33" fillId="0" borderId="0" applyFont="0" applyFill="0" applyBorder="0" applyAlignment="0" applyProtection="0"/>
    <xf numFmtId="0" fontId="25" fillId="0" borderId="0"/>
    <xf numFmtId="0" fontId="25" fillId="0" borderId="0"/>
    <xf numFmtId="0" fontId="3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4" borderId="0" applyNumberFormat="0" applyBorder="0" applyAlignment="0" applyProtection="0"/>
    <xf numFmtId="0" fontId="31" fillId="39" borderId="0" applyNumberFormat="0" applyBorder="0" applyAlignment="0" applyProtection="0"/>
    <xf numFmtId="0" fontId="31" fillId="42" borderId="0" applyNumberFormat="0" applyBorder="0" applyAlignment="0" applyProtection="0"/>
    <xf numFmtId="0" fontId="31" fillId="45" borderId="0" applyNumberFormat="0" applyBorder="0" applyAlignment="0" applyProtection="0"/>
    <xf numFmtId="0" fontId="34" fillId="46"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27" fillId="0" borderId="0" applyNumberFormat="0" applyFill="0" applyBorder="0" applyAlignment="0" applyProtection="0"/>
    <xf numFmtId="0" fontId="35" fillId="50" borderId="18" applyNumberFormat="0" applyAlignment="0" applyProtection="0"/>
    <xf numFmtId="0" fontId="36" fillId="37" borderId="0" applyNumberFormat="0" applyBorder="0" applyAlignment="0" applyProtection="0"/>
    <xf numFmtId="0" fontId="37" fillId="0" borderId="0" applyNumberFormat="0" applyFill="0" applyBorder="0" applyAlignment="0" applyProtection="0"/>
    <xf numFmtId="0" fontId="38" fillId="38" borderId="0" applyNumberFormat="0" applyBorder="0" applyAlignment="0" applyProtection="0"/>
    <xf numFmtId="0" fontId="26" fillId="0" borderId="0" applyNumberFormat="0" applyFill="0" applyBorder="0" applyAlignment="0" applyProtection="0"/>
    <xf numFmtId="0" fontId="39" fillId="41" borderId="18" applyNumberFormat="0" applyAlignment="0" applyProtection="0"/>
    <xf numFmtId="0" fontId="40" fillId="0" borderId="19" applyNumberFormat="0" applyFill="0" applyAlignment="0" applyProtection="0"/>
    <xf numFmtId="16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41" fillId="51" borderId="20" applyNumberFormat="0" applyAlignment="0" applyProtection="0"/>
    <xf numFmtId="0" fontId="31" fillId="52" borderId="21" applyNumberFormat="0" applyFont="0" applyAlignment="0" applyProtection="0"/>
    <xf numFmtId="0" fontId="1" fillId="10" borderId="16" applyNumberFormat="0" applyFont="0" applyAlignment="0" applyProtection="0"/>
    <xf numFmtId="0" fontId="3" fillId="0" borderId="0"/>
    <xf numFmtId="0" fontId="3" fillId="0" borderId="0"/>
    <xf numFmtId="0" fontId="3" fillId="0" borderId="0"/>
    <xf numFmtId="0" fontId="3" fillId="0" borderId="0"/>
    <xf numFmtId="0" fontId="9" fillId="0" borderId="0"/>
    <xf numFmtId="0" fontId="50" fillId="0" borderId="0">
      <alignment vertical="top"/>
      <protection locked="0"/>
    </xf>
    <xf numFmtId="0" fontId="9"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9" fillId="0" borderId="0"/>
    <xf numFmtId="0" fontId="9" fillId="0" borderId="0"/>
    <xf numFmtId="0" fontId="42" fillId="53" borderId="0" applyNumberFormat="0" applyBorder="0" applyAlignment="0" applyProtection="0"/>
    <xf numFmtId="0" fontId="43" fillId="0" borderId="22" applyNumberFormat="0" applyFill="0" applyAlignment="0" applyProtection="0"/>
    <xf numFmtId="0" fontId="44" fillId="0" borderId="23" applyNumberFormat="0" applyFill="0" applyAlignment="0" applyProtection="0"/>
    <xf numFmtId="0" fontId="45" fillId="0" borderId="24" applyNumberFormat="0" applyFill="0" applyAlignment="0" applyProtection="0"/>
    <xf numFmtId="0" fontId="45" fillId="0" borderId="0" applyNumberForma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47" fillId="0" borderId="25" applyNumberFormat="0" applyFill="0" applyAlignment="0" applyProtection="0"/>
    <xf numFmtId="166" fontId="5"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0" fontId="48" fillId="50" borderId="26" applyNumberFormat="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4" fillId="47" borderId="0" applyNumberFormat="0" applyBorder="0" applyAlignment="0" applyProtection="0"/>
    <xf numFmtId="0" fontId="34" fillId="48" borderId="0" applyNumberFormat="0" applyBorder="0" applyAlignment="0" applyProtection="0"/>
    <xf numFmtId="0" fontId="34" fillId="57" borderId="0" applyNumberFormat="0" applyBorder="0" applyAlignment="0" applyProtection="0"/>
    <xf numFmtId="0" fontId="49" fillId="0" borderId="0" applyNumberFormat="0" applyFill="0" applyBorder="0" applyAlignment="0" applyProtection="0"/>
    <xf numFmtId="0" fontId="51" fillId="0" borderId="0"/>
    <xf numFmtId="0" fontId="28" fillId="0" borderId="0" applyNumberFormat="0" applyBorder="0" applyAlignment="0"/>
    <xf numFmtId="9" fontId="1" fillId="0" borderId="0" applyFont="0" applyFill="0" applyBorder="0" applyAlignment="0" applyProtection="0"/>
    <xf numFmtId="0" fontId="8" fillId="0" borderId="0"/>
    <xf numFmtId="0" fontId="74" fillId="0" borderId="0"/>
    <xf numFmtId="0" fontId="74" fillId="0" borderId="0"/>
  </cellStyleXfs>
  <cellXfs count="147">
    <xf numFmtId="0" fontId="0" fillId="0" borderId="0" xfId="0"/>
    <xf numFmtId="0" fontId="3" fillId="0" borderId="0" xfId="2"/>
    <xf numFmtId="0" fontId="0" fillId="0" borderId="0" xfId="0"/>
    <xf numFmtId="0" fontId="5" fillId="0" borderId="0" xfId="2" applyFont="1"/>
    <xf numFmtId="0" fontId="2" fillId="0" borderId="0" xfId="0" applyFont="1"/>
    <xf numFmtId="10" fontId="2" fillId="0" borderId="0" xfId="0" applyNumberFormat="1" applyFont="1" applyBorder="1"/>
    <xf numFmtId="0" fontId="0" fillId="0" borderId="0" xfId="0" applyBorder="1"/>
    <xf numFmtId="0" fontId="0" fillId="0" borderId="5" xfId="0" applyBorder="1"/>
    <xf numFmtId="3" fontId="0" fillId="0" borderId="36" xfId="0" applyNumberFormat="1" applyBorder="1"/>
    <xf numFmtId="0" fontId="54" fillId="0" borderId="37" xfId="0" applyFont="1" applyBorder="1"/>
    <xf numFmtId="0" fontId="54" fillId="0" borderId="38" xfId="0" applyFont="1" applyBorder="1"/>
    <xf numFmtId="3" fontId="2" fillId="0" borderId="6" xfId="0" applyNumberFormat="1" applyFont="1" applyBorder="1"/>
    <xf numFmtId="0" fontId="28" fillId="0" borderId="27" xfId="0" applyNumberFormat="1" applyFont="1" applyFill="1" applyBorder="1" applyAlignment="1">
      <alignment vertical="center"/>
    </xf>
    <xf numFmtId="0" fontId="28" fillId="0" borderId="32" xfId="0" applyNumberFormat="1" applyFont="1" applyFill="1" applyBorder="1" applyAlignment="1">
      <alignment horizontal="right" vertical="center"/>
    </xf>
    <xf numFmtId="0" fontId="28" fillId="0" borderId="28" xfId="0" applyNumberFormat="1" applyFont="1" applyFill="1" applyBorder="1" applyAlignment="1">
      <alignment horizontal="right" vertical="center"/>
    </xf>
    <xf numFmtId="169" fontId="28" fillId="0" borderId="32" xfId="1" applyNumberFormat="1" applyFont="1" applyFill="1" applyBorder="1" applyAlignment="1">
      <alignment horizontal="right" vertical="center"/>
    </xf>
    <xf numFmtId="0" fontId="0" fillId="0" borderId="7" xfId="0" applyBorder="1"/>
    <xf numFmtId="3" fontId="2" fillId="0" borderId="8" xfId="0" applyNumberFormat="1" applyFont="1" applyBorder="1"/>
    <xf numFmtId="0" fontId="53" fillId="0" borderId="28" xfId="0" applyNumberFormat="1" applyFont="1" applyFill="1" applyBorder="1" applyAlignment="1">
      <alignment horizontal="right" vertical="center"/>
    </xf>
    <xf numFmtId="0" fontId="0" fillId="0" borderId="34" xfId="0" applyBorder="1"/>
    <xf numFmtId="3" fontId="2" fillId="0" borderId="39" xfId="0" applyNumberFormat="1" applyFont="1" applyBorder="1"/>
    <xf numFmtId="0" fontId="2" fillId="0" borderId="29" xfId="0" applyFont="1" applyBorder="1"/>
    <xf numFmtId="3" fontId="2" fillId="0" borderId="35" xfId="0" applyNumberFormat="1" applyFont="1" applyBorder="1"/>
    <xf numFmtId="3" fontId="2" fillId="0" borderId="30" xfId="0" applyNumberFormat="1" applyFont="1" applyBorder="1"/>
    <xf numFmtId="0" fontId="53" fillId="0" borderId="32" xfId="0" applyNumberFormat="1" applyFont="1" applyFill="1" applyBorder="1" applyAlignment="1">
      <alignment vertical="center"/>
    </xf>
    <xf numFmtId="169" fontId="53" fillId="0" borderId="32" xfId="1" applyNumberFormat="1" applyFont="1" applyFill="1" applyBorder="1" applyAlignment="1">
      <alignment horizontal="right" vertical="center"/>
    </xf>
    <xf numFmtId="0" fontId="55" fillId="0" borderId="0" xfId="0" applyFont="1" applyBorder="1"/>
    <xf numFmtId="3" fontId="2" fillId="0" borderId="0" xfId="0" applyNumberFormat="1" applyFont="1" applyBorder="1"/>
    <xf numFmtId="0" fontId="56" fillId="0" borderId="0" xfId="0" applyFont="1" applyBorder="1" applyAlignment="1">
      <alignment horizontal="left" vertical="top" wrapText="1"/>
    </xf>
    <xf numFmtId="0" fontId="57" fillId="0" borderId="0" xfId="0" applyFont="1"/>
    <xf numFmtId="0" fontId="58" fillId="0" borderId="0" xfId="0" applyFont="1"/>
    <xf numFmtId="0" fontId="59" fillId="0" borderId="0" xfId="0" applyFont="1"/>
    <xf numFmtId="0" fontId="4" fillId="0" borderId="0" xfId="4" applyFont="1"/>
    <xf numFmtId="0" fontId="3" fillId="0" borderId="0" xfId="4"/>
    <xf numFmtId="0" fontId="60" fillId="2" borderId="2" xfId="11" applyFont="1" applyFill="1" applyBorder="1" applyAlignment="1"/>
    <xf numFmtId="0" fontId="60" fillId="2" borderId="2" xfId="11" applyFont="1" applyFill="1" applyBorder="1" applyAlignment="1">
      <alignment horizontal="center" wrapText="1"/>
    </xf>
    <xf numFmtId="0" fontId="61" fillId="60" borderId="2" xfId="0" applyFont="1" applyFill="1" applyBorder="1" applyAlignment="1">
      <alignment wrapText="1"/>
    </xf>
    <xf numFmtId="9" fontId="62" fillId="3" borderId="2" xfId="0" applyNumberFormat="1" applyFont="1" applyFill="1" applyBorder="1" applyAlignment="1">
      <alignment horizontal="right" vertical="center" wrapText="1"/>
    </xf>
    <xf numFmtId="0" fontId="63" fillId="0" borderId="0" xfId="0" applyFont="1"/>
    <xf numFmtId="0" fontId="62" fillId="3" borderId="2" xfId="0" applyFont="1" applyFill="1" applyBorder="1" applyAlignment="1">
      <alignment vertical="center" wrapText="1"/>
    </xf>
    <xf numFmtId="9" fontId="62" fillId="3" borderId="2" xfId="0" applyNumberFormat="1" applyFont="1" applyFill="1" applyBorder="1" applyAlignment="1">
      <alignment horizontal="right" vertical="center"/>
    </xf>
    <xf numFmtId="0" fontId="62" fillId="3" borderId="2" xfId="0" applyFont="1" applyFill="1" applyBorder="1" applyAlignment="1">
      <alignment wrapText="1"/>
    </xf>
    <xf numFmtId="170" fontId="62" fillId="3" borderId="2" xfId="77" applyNumberFormat="1" applyFont="1" applyFill="1" applyBorder="1" applyAlignment="1">
      <alignment horizontal="right"/>
    </xf>
    <xf numFmtId="0" fontId="62" fillId="3" borderId="2" xfId="0" applyFont="1" applyFill="1" applyBorder="1" applyAlignment="1">
      <alignment horizontal="right"/>
    </xf>
    <xf numFmtId="0" fontId="55" fillId="0" borderId="0" xfId="0" applyFont="1"/>
    <xf numFmtId="0" fontId="62" fillId="3" borderId="2" xfId="0" applyFont="1" applyFill="1" applyBorder="1" applyAlignment="1">
      <alignment horizontal="right" wrapText="1"/>
    </xf>
    <xf numFmtId="171" fontId="62" fillId="0" borderId="2" xfId="1" applyNumberFormat="1" applyFont="1" applyFill="1" applyBorder="1" applyAlignment="1">
      <alignment horizontal="right" wrapText="1"/>
    </xf>
    <xf numFmtId="0" fontId="62" fillId="0" borderId="2" xfId="0" applyFont="1" applyFill="1" applyBorder="1" applyAlignment="1">
      <alignment horizontal="right" wrapText="1"/>
    </xf>
    <xf numFmtId="3" fontId="62" fillId="3" borderId="2" xfId="0" applyNumberFormat="1" applyFont="1" applyFill="1" applyBorder="1" applyAlignment="1">
      <alignment horizontal="right"/>
    </xf>
    <xf numFmtId="0" fontId="62" fillId="3" borderId="0" xfId="0" applyFont="1" applyFill="1" applyBorder="1" applyAlignment="1">
      <alignment wrapText="1"/>
    </xf>
    <xf numFmtId="0" fontId="63" fillId="0" borderId="0" xfId="0" applyFont="1" applyFill="1"/>
    <xf numFmtId="0" fontId="62" fillId="0" borderId="0" xfId="0" applyFont="1" applyFill="1" applyBorder="1" applyAlignment="1"/>
    <xf numFmtId="0" fontId="62" fillId="0" borderId="0" xfId="60" applyFont="1"/>
    <xf numFmtId="0" fontId="64" fillId="0" borderId="0" xfId="0" applyFont="1"/>
    <xf numFmtId="3" fontId="62" fillId="3" borderId="0" xfId="0" applyNumberFormat="1" applyFont="1" applyFill="1" applyBorder="1" applyAlignment="1">
      <alignment horizontal="right"/>
    </xf>
    <xf numFmtId="0" fontId="63" fillId="0" borderId="2" xfId="0" applyFont="1" applyBorder="1" applyAlignment="1">
      <alignment wrapText="1"/>
    </xf>
    <xf numFmtId="0" fontId="0" fillId="0" borderId="0" xfId="0" applyNumberFormat="1" applyFont="1" applyFill="1" applyBorder="1" applyAlignment="1"/>
    <xf numFmtId="0" fontId="0" fillId="58" borderId="29" xfId="0" applyFill="1" applyBorder="1" applyAlignment="1">
      <alignment wrapText="1"/>
    </xf>
    <xf numFmtId="0" fontId="2" fillId="58" borderId="35" xfId="0" applyFont="1" applyFill="1" applyBorder="1" applyAlignment="1">
      <alignment wrapText="1"/>
    </xf>
    <xf numFmtId="0" fontId="2" fillId="58" borderId="30" xfId="0" applyFont="1" applyFill="1" applyBorder="1" applyAlignment="1">
      <alignment wrapText="1"/>
    </xf>
    <xf numFmtId="0" fontId="0" fillId="0" borderId="0" xfId="0" applyAlignment="1">
      <alignment wrapText="1"/>
    </xf>
    <xf numFmtId="0" fontId="28" fillId="59" borderId="31" xfId="0" applyNumberFormat="1" applyFont="1" applyFill="1" applyBorder="1" applyAlignment="1">
      <alignment vertical="center" wrapText="1"/>
    </xf>
    <xf numFmtId="0" fontId="53" fillId="59" borderId="4" xfId="0" applyNumberFormat="1" applyFont="1" applyFill="1" applyBorder="1" applyAlignment="1">
      <alignment vertical="center" wrapText="1"/>
    </xf>
    <xf numFmtId="0" fontId="65" fillId="0" borderId="0" xfId="0" applyFont="1"/>
    <xf numFmtId="0" fontId="67" fillId="0" borderId="0" xfId="2" applyFont="1"/>
    <xf numFmtId="0" fontId="68" fillId="0" borderId="0" xfId="2" applyFont="1"/>
    <xf numFmtId="0" fontId="69" fillId="0" borderId="0" xfId="2" applyFont="1"/>
    <xf numFmtId="0" fontId="60" fillId="2" borderId="2" xfId="0" applyFont="1" applyFill="1" applyBorder="1" applyAlignment="1">
      <alignment wrapText="1"/>
    </xf>
    <xf numFmtId="0" fontId="60" fillId="2" borderId="2" xfId="0" applyFont="1" applyFill="1" applyBorder="1" applyAlignment="1">
      <alignment horizontal="center" wrapText="1"/>
    </xf>
    <xf numFmtId="0" fontId="60" fillId="2" borderId="3" xfId="0" applyFont="1" applyFill="1" applyBorder="1" applyAlignment="1">
      <alignment horizontal="center" wrapText="1"/>
    </xf>
    <xf numFmtId="0" fontId="70" fillId="0" borderId="41" xfId="0" applyFont="1" applyBorder="1" applyAlignment="1">
      <alignment wrapText="1"/>
    </xf>
    <xf numFmtId="1" fontId="70" fillId="0" borderId="2" xfId="0" applyNumberFormat="1" applyFont="1" applyBorder="1"/>
    <xf numFmtId="1" fontId="70" fillId="0" borderId="42" xfId="0" applyNumberFormat="1" applyFont="1" applyBorder="1"/>
    <xf numFmtId="1" fontId="70" fillId="0" borderId="43" xfId="0" applyNumberFormat="1" applyFont="1" applyBorder="1"/>
    <xf numFmtId="0" fontId="70" fillId="0" borderId="1" xfId="0" applyFont="1" applyBorder="1" applyAlignment="1">
      <alignment wrapText="1"/>
    </xf>
    <xf numFmtId="1" fontId="70" fillId="0" borderId="33" xfId="0" applyNumberFormat="1" applyFont="1" applyBorder="1"/>
    <xf numFmtId="0" fontId="71" fillId="0" borderId="1" xfId="0" applyFont="1" applyBorder="1" applyAlignment="1">
      <alignment wrapText="1"/>
    </xf>
    <xf numFmtId="0" fontId="71" fillId="0" borderId="44" xfId="0" applyFont="1" applyBorder="1" applyAlignment="1">
      <alignment wrapText="1"/>
    </xf>
    <xf numFmtId="1" fontId="70" fillId="0" borderId="45" xfId="0" applyNumberFormat="1" applyFont="1" applyBorder="1"/>
    <xf numFmtId="0" fontId="60" fillId="0" borderId="1" xfId="0" applyFont="1" applyFill="1" applyBorder="1" applyAlignment="1">
      <alignment wrapText="1"/>
    </xf>
    <xf numFmtId="0" fontId="60" fillId="2" borderId="46" xfId="0" applyFont="1" applyFill="1" applyBorder="1" applyAlignment="1">
      <alignment wrapText="1"/>
    </xf>
    <xf numFmtId="0" fontId="60" fillId="0" borderId="2" xfId="0" applyFont="1" applyFill="1" applyBorder="1" applyAlignment="1">
      <alignment wrapText="1"/>
    </xf>
    <xf numFmtId="0" fontId="60" fillId="61" borderId="2" xfId="0" applyFont="1" applyFill="1" applyBorder="1" applyAlignment="1">
      <alignment wrapText="1"/>
    </xf>
    <xf numFmtId="1" fontId="70" fillId="61" borderId="2" xfId="0" applyNumberFormat="1" applyFont="1" applyFill="1" applyBorder="1"/>
    <xf numFmtId="0" fontId="7" fillId="0" borderId="0" xfId="0" applyFont="1" applyFill="1" applyBorder="1" applyAlignment="1">
      <alignment wrapText="1"/>
    </xf>
    <xf numFmtId="0" fontId="5" fillId="0" borderId="0" xfId="0" applyFont="1" applyBorder="1"/>
    <xf numFmtId="0" fontId="72" fillId="0" borderId="0" xfId="0" applyFont="1" applyBorder="1" applyAlignment="1">
      <alignment wrapText="1"/>
    </xf>
    <xf numFmtId="0" fontId="6" fillId="0" borderId="0" xfId="0" applyFont="1" applyBorder="1" applyAlignment="1">
      <alignment wrapText="1"/>
    </xf>
    <xf numFmtId="0" fontId="55" fillId="0" borderId="0" xfId="0" applyFont="1" applyBorder="1" applyAlignment="1">
      <alignment horizontal="left" vertical="top" wrapText="1"/>
    </xf>
    <xf numFmtId="172" fontId="61" fillId="3" borderId="2" xfId="0" applyNumberFormat="1" applyFont="1" applyFill="1" applyBorder="1" applyAlignment="1">
      <alignment horizontal="right" vertical="center"/>
    </xf>
    <xf numFmtId="172" fontId="62" fillId="3" borderId="2" xfId="0" applyNumberFormat="1" applyFont="1" applyFill="1" applyBorder="1" applyAlignment="1">
      <alignment horizontal="right" vertical="center"/>
    </xf>
    <xf numFmtId="0" fontId="73" fillId="0" borderId="0" xfId="231" applyFont="1"/>
    <xf numFmtId="0" fontId="73" fillId="61" borderId="0" xfId="231" applyFont="1" applyFill="1"/>
    <xf numFmtId="0" fontId="3" fillId="61" borderId="0" xfId="231" applyFont="1" applyFill="1" applyAlignment="1">
      <alignment horizontal="center"/>
    </xf>
    <xf numFmtId="0" fontId="3" fillId="0" borderId="0" xfId="0" applyFont="1"/>
    <xf numFmtId="0" fontId="75" fillId="0" borderId="0" xfId="232" applyFont="1"/>
    <xf numFmtId="3" fontId="75" fillId="0" borderId="0" xfId="232" applyNumberFormat="1" applyFont="1"/>
    <xf numFmtId="0" fontId="73" fillId="0" borderId="0" xfId="0" applyFont="1"/>
    <xf numFmtId="1" fontId="76" fillId="0" borderId="45" xfId="232" applyNumberFormat="1" applyFont="1" applyBorder="1" applyAlignment="1">
      <alignment vertical="center"/>
    </xf>
    <xf numFmtId="1" fontId="76" fillId="62" borderId="33" xfId="231" applyNumberFormat="1" applyFont="1" applyFill="1" applyBorder="1" applyAlignment="1">
      <alignment horizontal="right" vertical="center"/>
    </xf>
    <xf numFmtId="1" fontId="76" fillId="0" borderId="33" xfId="231" applyNumberFormat="1" applyFont="1" applyBorder="1" applyAlignment="1">
      <alignment horizontal="right" vertical="center"/>
    </xf>
    <xf numFmtId="1" fontId="3" fillId="0" borderId="0" xfId="0" applyNumberFormat="1" applyFont="1"/>
    <xf numFmtId="0" fontId="76" fillId="0" borderId="42" xfId="232" applyFont="1" applyBorder="1" applyAlignment="1">
      <alignment vertical="center"/>
    </xf>
    <xf numFmtId="3" fontId="76" fillId="62" borderId="33" xfId="72" applyNumberFormat="1" applyFont="1" applyFill="1" applyBorder="1" applyAlignment="1">
      <alignment horizontal="right" vertical="center"/>
    </xf>
    <xf numFmtId="3" fontId="76" fillId="0" borderId="33" xfId="72" applyNumberFormat="1" applyFont="1" applyBorder="1" applyAlignment="1">
      <alignment horizontal="right" vertical="center"/>
    </xf>
    <xf numFmtId="0" fontId="76" fillId="0" borderId="0" xfId="233" applyFont="1"/>
    <xf numFmtId="3" fontId="76" fillId="62" borderId="0" xfId="72" applyNumberFormat="1" applyFont="1" applyFill="1" applyBorder="1" applyAlignment="1"/>
    <xf numFmtId="3" fontId="75" fillId="0" borderId="0" xfId="72" applyNumberFormat="1" applyFont="1" applyBorder="1" applyAlignment="1">
      <alignment horizontal="right"/>
    </xf>
    <xf numFmtId="3" fontId="75" fillId="61" borderId="0" xfId="72" applyNumberFormat="1" applyFont="1" applyFill="1" applyBorder="1" applyAlignment="1">
      <alignment horizontal="right"/>
    </xf>
    <xf numFmtId="0" fontId="75" fillId="0" borderId="0" xfId="0" applyFont="1"/>
    <xf numFmtId="0" fontId="76" fillId="0" borderId="0" xfId="0" applyFont="1"/>
    <xf numFmtId="0" fontId="76" fillId="0" borderId="42" xfId="0" applyFont="1" applyBorder="1"/>
    <xf numFmtId="1" fontId="76" fillId="0" borderId="0" xfId="231" applyNumberFormat="1" applyFont="1" applyAlignment="1">
      <alignment horizontal="right" vertical="center"/>
    </xf>
    <xf numFmtId="0" fontId="76" fillId="0" borderId="42" xfId="233" applyFont="1" applyBorder="1"/>
    <xf numFmtId="3" fontId="76" fillId="62" borderId="42" xfId="72" applyNumberFormat="1" applyFont="1" applyFill="1" applyBorder="1" applyAlignment="1"/>
    <xf numFmtId="3" fontId="75" fillId="0" borderId="42" xfId="72" applyNumberFormat="1" applyFont="1" applyBorder="1" applyAlignment="1">
      <alignment horizontal="right"/>
    </xf>
    <xf numFmtId="3" fontId="77" fillId="0" borderId="42" xfId="72" applyNumberFormat="1" applyFont="1" applyBorder="1" applyAlignment="1">
      <alignment horizontal="right"/>
    </xf>
    <xf numFmtId="0" fontId="9" fillId="0" borderId="0" xfId="0" applyFont="1"/>
    <xf numFmtId="3" fontId="3" fillId="0" borderId="0" xfId="0" applyNumberFormat="1" applyFont="1"/>
    <xf numFmtId="0" fontId="78" fillId="0" borderId="0" xfId="0" applyFont="1"/>
    <xf numFmtId="3" fontId="75" fillId="0" borderId="0" xfId="72" applyNumberFormat="1" applyFont="1" applyFill="1" applyBorder="1" applyAlignment="1">
      <alignment horizontal="right"/>
    </xf>
    <xf numFmtId="0" fontId="9" fillId="0" borderId="33" xfId="0" applyFont="1" applyBorder="1" applyAlignment="1">
      <alignment wrapText="1"/>
    </xf>
    <xf numFmtId="3" fontId="3" fillId="0" borderId="33" xfId="0" applyNumberFormat="1" applyFont="1" applyBorder="1"/>
    <xf numFmtId="3" fontId="75" fillId="0" borderId="33" xfId="72" applyNumberFormat="1" applyFont="1" applyFill="1" applyBorder="1" applyAlignment="1">
      <alignment horizontal="right"/>
    </xf>
    <xf numFmtId="3" fontId="3" fillId="0" borderId="2" xfId="0" applyNumberFormat="1" applyFont="1" applyBorder="1"/>
    <xf numFmtId="1" fontId="76" fillId="0" borderId="2" xfId="231" applyNumberFormat="1" applyFont="1" applyBorder="1" applyAlignment="1">
      <alignment horizontal="right" vertical="center"/>
    </xf>
    <xf numFmtId="3" fontId="73" fillId="0" borderId="2" xfId="0" applyNumberFormat="1" applyFont="1" applyBorder="1"/>
    <xf numFmtId="3" fontId="73" fillId="61" borderId="2" xfId="0" applyNumberFormat="1" applyFont="1" applyFill="1" applyBorder="1"/>
    <xf numFmtId="0" fontId="28" fillId="0" borderId="47" xfId="0" applyNumberFormat="1" applyFont="1" applyFill="1" applyBorder="1" applyAlignment="1">
      <alignment vertical="center"/>
    </xf>
    <xf numFmtId="0" fontId="79" fillId="0" borderId="0" xfId="0" applyFont="1" applyAlignment="1">
      <alignment wrapText="1"/>
    </xf>
    <xf numFmtId="0" fontId="79" fillId="0" borderId="0" xfId="0" applyFont="1"/>
    <xf numFmtId="0" fontId="2" fillId="58" borderId="2" xfId="0" applyFont="1" applyFill="1" applyBorder="1" applyAlignment="1">
      <alignment wrapText="1"/>
    </xf>
    <xf numFmtId="10" fontId="0" fillId="0" borderId="2" xfId="230" applyNumberFormat="1" applyFont="1" applyFill="1" applyBorder="1" applyAlignment="1"/>
    <xf numFmtId="172" fontId="0" fillId="0" borderId="2" xfId="230" applyNumberFormat="1" applyFont="1" applyFill="1" applyBorder="1" applyAlignment="1"/>
    <xf numFmtId="173" fontId="62" fillId="3" borderId="2" xfId="77" applyNumberFormat="1" applyFont="1" applyFill="1" applyBorder="1" applyAlignment="1">
      <alignment horizontal="right"/>
    </xf>
    <xf numFmtId="0" fontId="60" fillId="2" borderId="2" xfId="0" applyFont="1" applyFill="1" applyBorder="1" applyAlignment="1">
      <alignment horizontal="center" wrapText="1"/>
    </xf>
    <xf numFmtId="0" fontId="60" fillId="2" borderId="47" xfId="0" applyFont="1" applyFill="1" applyBorder="1" applyAlignment="1">
      <alignment horizontal="center" wrapText="1"/>
    </xf>
    <xf numFmtId="0" fontId="60" fillId="2" borderId="0" xfId="0" applyFont="1" applyFill="1" applyBorder="1" applyAlignment="1">
      <alignment horizontal="center" wrapText="1"/>
    </xf>
    <xf numFmtId="0" fontId="60" fillId="2" borderId="48" xfId="0" applyFont="1" applyFill="1" applyBorder="1" applyAlignment="1">
      <alignment horizontal="center" wrapText="1"/>
    </xf>
    <xf numFmtId="0" fontId="72" fillId="0" borderId="0" xfId="0" applyFont="1" applyBorder="1" applyAlignment="1">
      <alignment horizontal="left" wrapText="1"/>
    </xf>
    <xf numFmtId="0" fontId="52" fillId="0" borderId="0" xfId="0" applyFont="1" applyAlignment="1">
      <alignment wrapText="1"/>
    </xf>
    <xf numFmtId="0" fontId="6" fillId="0" borderId="0" xfId="0" applyFont="1" applyAlignment="1">
      <alignment wrapText="1"/>
    </xf>
    <xf numFmtId="0" fontId="2" fillId="0" borderId="40" xfId="0" applyFont="1" applyBorder="1" applyAlignment="1">
      <alignment wrapText="1"/>
    </xf>
    <xf numFmtId="0" fontId="0" fillId="0" borderId="40" xfId="0" applyBorder="1" applyAlignment="1">
      <alignment wrapText="1"/>
    </xf>
    <xf numFmtId="0" fontId="55" fillId="0" borderId="0" xfId="0" applyFont="1" applyBorder="1" applyAlignment="1">
      <alignment horizontal="left" vertical="top" wrapText="1"/>
    </xf>
    <xf numFmtId="0" fontId="66" fillId="0" borderId="0" xfId="0" applyNumberFormat="1" applyFont="1" applyFill="1" applyBorder="1" applyAlignment="1">
      <alignment horizontal="left" vertical="top" wrapText="1"/>
    </xf>
    <xf numFmtId="0" fontId="55" fillId="0" borderId="0" xfId="0" applyFont="1" applyAlignment="1">
      <alignment wrapText="1"/>
    </xf>
  </cellXfs>
  <cellStyles count="234">
    <cellStyle name="20 % - uthevingsfarge 1" xfId="24" builtinId="30" customBuiltin="1"/>
    <cellStyle name="20 % - uthevingsfarge 2" xfId="28" builtinId="34" customBuiltin="1"/>
    <cellStyle name="20 % - uthevingsfarge 3" xfId="32" builtinId="38" customBuiltin="1"/>
    <cellStyle name="20 % - uthevingsfarge 4" xfId="36" builtinId="42" customBuiltin="1"/>
    <cellStyle name="20 % - uthevingsfarge 5" xfId="40" builtinId="46" customBuiltin="1"/>
    <cellStyle name="20 % - uthevingsfarge 6" xfId="44" builtinId="50" customBuiltin="1"/>
    <cellStyle name="20% - uthevingsfarge 1 2" xfId="158"/>
    <cellStyle name="20% - uthevingsfarge 2 2" xfId="159"/>
    <cellStyle name="20% - uthevingsfarge 3 2" xfId="160"/>
    <cellStyle name="20% - uthevingsfarge 4 2" xfId="161"/>
    <cellStyle name="20% - uthevingsfarge 5 2" xfId="162"/>
    <cellStyle name="20% - uthevingsfarge 6 2" xfId="163"/>
    <cellStyle name="40 % - uthevingsfarge 1" xfId="25" builtinId="31" customBuiltin="1"/>
    <cellStyle name="40 % - uthevingsfarge 2" xfId="29" builtinId="35" customBuiltin="1"/>
    <cellStyle name="40 % - uthevingsfarge 3" xfId="33" builtinId="39" customBuiltin="1"/>
    <cellStyle name="40 % - uthevingsfarge 4" xfId="37" builtinId="43" customBuiltin="1"/>
    <cellStyle name="40 % - uthevingsfarge 5" xfId="41" builtinId="47" customBuiltin="1"/>
    <cellStyle name="40 % - uthevingsfarge 6" xfId="45" builtinId="51" customBuiltin="1"/>
    <cellStyle name="40% - uthevingsfarge 1 2" xfId="164"/>
    <cellStyle name="40% - uthevingsfarge 2 2" xfId="165"/>
    <cellStyle name="40% - uthevingsfarge 3 2" xfId="166"/>
    <cellStyle name="40% - uthevingsfarge 4 2" xfId="167"/>
    <cellStyle name="40% - uthevingsfarge 5 2" xfId="168"/>
    <cellStyle name="40% - uthevingsfarge 6 2" xfId="169"/>
    <cellStyle name="60 % - uthevingsfarge 1" xfId="26" builtinId="32" customBuiltin="1"/>
    <cellStyle name="60 % - uthevingsfarge 2" xfId="30" builtinId="36" customBuiltin="1"/>
    <cellStyle name="60 % - uthevingsfarge 3" xfId="34" builtinId="40" customBuiltin="1"/>
    <cellStyle name="60 % - uthevingsfarge 4" xfId="38" builtinId="44" customBuiltin="1"/>
    <cellStyle name="60 % - uthevingsfarge 5" xfId="42" builtinId="48" customBuiltin="1"/>
    <cellStyle name="60 % - uthevingsfarge 6" xfId="46" builtinId="52" customBuiltin="1"/>
    <cellStyle name="60% - uthevingsfarge 1 2" xfId="170"/>
    <cellStyle name="60% - uthevingsfarge 2 2" xfId="171"/>
    <cellStyle name="60% - uthevingsfarge 3 2" xfId="172"/>
    <cellStyle name="60% - uthevingsfarge 4 2" xfId="173"/>
    <cellStyle name="60% - uthevingsfarge 5 2" xfId="174"/>
    <cellStyle name="60% - uthevingsfarge 6 2" xfId="175"/>
    <cellStyle name="Benyttet hyperkobling" xfId="59" builtinId="9" customBuiltin="1"/>
    <cellStyle name="Benyttet hyperkobling 2" xfId="176"/>
    <cellStyle name="Beregning" xfId="16" builtinId="22" customBuiltin="1"/>
    <cellStyle name="Beregning 2" xfId="177"/>
    <cellStyle name="cf1" xfId="65"/>
    <cellStyle name="Dårlig" xfId="12" builtinId="27" customBuiltin="1"/>
    <cellStyle name="Dårlig 2" xfId="178"/>
    <cellStyle name="Forklarende tekst" xfId="21" builtinId="53" customBuiltin="1"/>
    <cellStyle name="Forklarende tekst 2" xfId="179"/>
    <cellStyle name="God" xfId="11" builtinId="26" customBuiltin="1"/>
    <cellStyle name="God 2" xfId="180"/>
    <cellStyle name="Hyperkobling" xfId="60" builtinId="8" customBuiltin="1"/>
    <cellStyle name="Hyperkobling 2" xfId="96"/>
    <cellStyle name="Hyperkobling 3" xfId="181"/>
    <cellStyle name="Inndata" xfId="14" builtinId="20" customBuiltin="1"/>
    <cellStyle name="Inndata 2" xfId="182"/>
    <cellStyle name="Koblet celle" xfId="17" builtinId="24" customBuiltin="1"/>
    <cellStyle name="Koblet celle 2" xfId="183"/>
    <cellStyle name="Komma" xfId="1" builtinId="3"/>
    <cellStyle name="Komma 2" xfId="61"/>
    <cellStyle name="Komma 2 2" xfId="72"/>
    <cellStyle name="Komma 3" xfId="77"/>
    <cellStyle name="Komma 4" xfId="63"/>
    <cellStyle name="Komma 4 2" xfId="185"/>
    <cellStyle name="Komma 5" xfId="144"/>
    <cellStyle name="Komma 5 2" xfId="187"/>
    <cellStyle name="Komma 5 3" xfId="186"/>
    <cellStyle name="Komma 6" xfId="184"/>
    <cellStyle name="Kontrollcelle" xfId="18" builtinId="23" customBuiltin="1"/>
    <cellStyle name="Kontrollcelle 2" xfId="188"/>
    <cellStyle name="Merknad" xfId="20" builtinId="10" customBuiltin="1"/>
    <cellStyle name="Merknad 2" xfId="148"/>
    <cellStyle name="Merknad 2 2" xfId="189"/>
    <cellStyle name="Merknad 3" xfId="190"/>
    <cellStyle name="Normal" xfId="0" builtinId="0"/>
    <cellStyle name="Normal 10" xfId="102"/>
    <cellStyle name="Normal 10 2" xfId="116"/>
    <cellStyle name="Normal 11" xfId="70"/>
    <cellStyle name="Normal 11 2" xfId="191"/>
    <cellStyle name="Normal 12" xfId="117"/>
    <cellStyle name="Normal 13" xfId="62"/>
    <cellStyle name="Normal 13 2" xfId="193"/>
    <cellStyle name="Normal 13 3" xfId="192"/>
    <cellStyle name="Normal 14" xfId="141"/>
    <cellStyle name="Normal 15" xfId="139"/>
    <cellStyle name="Normal 16" xfId="140"/>
    <cellStyle name="Normal 17" xfId="228"/>
    <cellStyle name="Normal 18" xfId="229"/>
    <cellStyle name="Normal 2" xfId="3"/>
    <cellStyle name="Normal 2 2" xfId="97"/>
    <cellStyle name="Normal 2 2 2" xfId="132"/>
    <cellStyle name="Normal 2 2 3" xfId="194"/>
    <cellStyle name="Normal 2 3" xfId="74"/>
    <cellStyle name="Normal 2 3 2" xfId="195"/>
    <cellStyle name="Normal 2 4" xfId="66"/>
    <cellStyle name="Normal 2 4 2" xfId="196"/>
    <cellStyle name="Normal 2 5" xfId="152"/>
    <cellStyle name="Normal 2 6" xfId="151"/>
    <cellStyle name="Normal 2 7" xfId="149"/>
    <cellStyle name="Normal 2_Kriteriebefolkning 1.1.2014" xfId="197"/>
    <cellStyle name="Normal 3" xfId="2"/>
    <cellStyle name="Normal 3 2" xfId="4"/>
    <cellStyle name="Normal 3 2 2" xfId="78"/>
    <cellStyle name="Normal 3 2 2 2" xfId="198"/>
    <cellStyle name="Normal 3 2_Kriteriebefolkning 1.1.2014" xfId="199"/>
    <cellStyle name="Normal 3 3" xfId="56"/>
    <cellStyle name="Normal 3 3 2" xfId="110"/>
    <cellStyle name="Normal 3 3 3" xfId="200"/>
    <cellStyle name="Normal 3 4" xfId="142"/>
    <cellStyle name="Normal 3 4 2" xfId="201"/>
    <cellStyle name="Normal 3 5" xfId="153"/>
    <cellStyle name="Normal 3 5 2" xfId="202"/>
    <cellStyle name="Normal 3 6" xfId="150"/>
    <cellStyle name="Normal 3 6 2" xfId="203"/>
    <cellStyle name="Normal 4" xfId="52"/>
    <cellStyle name="Normal 4 10" xfId="157"/>
    <cellStyle name="Normal 4 11" xfId="204"/>
    <cellStyle name="Normal 4 2" xfId="81"/>
    <cellStyle name="Normal 4 2 2" xfId="89"/>
    <cellStyle name="Normal 4 2 2 2" xfId="126"/>
    <cellStyle name="Normal 4 2 3" xfId="93"/>
    <cellStyle name="Normal 4 2 3 2" xfId="130"/>
    <cellStyle name="Normal 4 2 4" xfId="120"/>
    <cellStyle name="Normal 4 2 5" xfId="156"/>
    <cellStyle name="Normal 4 3" xfId="84"/>
    <cellStyle name="Normal 4 3 2" xfId="105"/>
    <cellStyle name="Normal 4 3 2 2" xfId="135"/>
    <cellStyle name="Normal 4 3 3" xfId="123"/>
    <cellStyle name="Normal 4 4" xfId="85"/>
    <cellStyle name="Normal 4 4 2" xfId="107"/>
    <cellStyle name="Normal 4 4 2 2" xfId="137"/>
    <cellStyle name="Normal 4 4 3" xfId="124"/>
    <cellStyle name="Normal 4 5" xfId="91"/>
    <cellStyle name="Normal 4 5 2" xfId="128"/>
    <cellStyle name="Normal 4 6" xfId="118"/>
    <cellStyle name="Normal 4 7" xfId="79"/>
    <cellStyle name="Normal 4 7 2" xfId="205"/>
    <cellStyle name="Normal 4 8" xfId="146"/>
    <cellStyle name="Normal 4 9" xfId="154"/>
    <cellStyle name="Normal 4_Kriteriebefolkning 1.1.2014" xfId="206"/>
    <cellStyle name="Normal 5" xfId="55"/>
    <cellStyle name="Normal 5 2" xfId="88"/>
    <cellStyle name="Normal 5 2 2" xfId="111"/>
    <cellStyle name="Normal 5 3" xfId="95"/>
    <cellStyle name="Normal 5 4" xfId="103"/>
    <cellStyle name="Normal 5 4 2" xfId="133"/>
    <cellStyle name="Normal 5 5" xfId="109"/>
    <cellStyle name="Normal 5 6" xfId="75"/>
    <cellStyle name="Normal 6" xfId="58"/>
    <cellStyle name="Normal 6 2" xfId="112"/>
    <cellStyle name="Normal 6 3" xfId="98"/>
    <cellStyle name="Normal 7" xfId="100"/>
    <cellStyle name="Normal 7 2" xfId="114"/>
    <cellStyle name="Normal 8" xfId="101"/>
    <cellStyle name="Normal 8 2" xfId="115"/>
    <cellStyle name="Normal 9" xfId="99"/>
    <cellStyle name="Normal 9 2" xfId="113"/>
    <cellStyle name="Normal_IN9813 2" xfId="233"/>
    <cellStyle name="Normal_IN9828" xfId="231"/>
    <cellStyle name="Normal_SO02ny 2" xfId="232"/>
    <cellStyle name="Nøytral" xfId="13" builtinId="28" customBuiltin="1"/>
    <cellStyle name="Nøytral 2" xfId="207"/>
    <cellStyle name="Overskrift 1" xfId="7" builtinId="16" customBuiltin="1"/>
    <cellStyle name="Overskrift 1 2" xfId="208"/>
    <cellStyle name="Overskrift 2" xfId="8" builtinId="17" customBuiltin="1"/>
    <cellStyle name="Overskrift 2 2" xfId="209"/>
    <cellStyle name="Overskrift 3" xfId="9" builtinId="18" customBuiltin="1"/>
    <cellStyle name="Overskrift 3 2" xfId="210"/>
    <cellStyle name="Overskrift 4" xfId="10" builtinId="19" customBuiltin="1"/>
    <cellStyle name="Overskrift 4 2" xfId="211"/>
    <cellStyle name="Prosent" xfId="230" builtinId="5"/>
    <cellStyle name="Prosent 2" xfId="5"/>
    <cellStyle name="Prosent 2 2" xfId="82"/>
    <cellStyle name="Prosent 2 2 2" xfId="90"/>
    <cellStyle name="Prosent 2 2 2 2" xfId="127"/>
    <cellStyle name="Prosent 2 2 3" xfId="94"/>
    <cellStyle name="Prosent 2 2 3 2" xfId="131"/>
    <cellStyle name="Prosent 2 2 4" xfId="121"/>
    <cellStyle name="Prosent 2 3" xfId="83"/>
    <cellStyle name="Prosent 2 3 2" xfId="106"/>
    <cellStyle name="Prosent 2 3 2 2" xfId="136"/>
    <cellStyle name="Prosent 2 3 3" xfId="122"/>
    <cellStyle name="Prosent 2 4" xfId="80"/>
    <cellStyle name="Prosent 2 4 2" xfId="108"/>
    <cellStyle name="Prosent 2 4 2 2" xfId="138"/>
    <cellStyle name="Prosent 2 4 3" xfId="119"/>
    <cellStyle name="Prosent 2 5" xfId="87"/>
    <cellStyle name="Prosent 2 5 2" xfId="92"/>
    <cellStyle name="Prosent 2 5 2 2" xfId="129"/>
    <cellStyle name="Prosent 2 6" xfId="73"/>
    <cellStyle name="Prosent 2 7" xfId="67"/>
    <cellStyle name="Prosent 3" xfId="50"/>
    <cellStyle name="Prosent 3 2" xfId="51"/>
    <cellStyle name="Prosent 3 2 2" xfId="134"/>
    <cellStyle name="Prosent 3 2 2 2" xfId="212"/>
    <cellStyle name="Prosent 3 2 3" xfId="104"/>
    <cellStyle name="Prosent 4" xfId="53"/>
    <cellStyle name="Prosent 4 2" xfId="76"/>
    <cellStyle name="Prosent 4 2 2" xfId="213"/>
    <cellStyle name="Prosent 4 3" xfId="147"/>
    <cellStyle name="Prosent 4 4" xfId="155"/>
    <cellStyle name="Prosent 4_Kriteriebefolkning 1.1.2014" xfId="214"/>
    <cellStyle name="Prosent 5" xfId="57"/>
    <cellStyle name="Prosent 5 2" xfId="86"/>
    <cellStyle name="Prosent 6" xfId="125"/>
    <cellStyle name="Prosent 7" xfId="64"/>
    <cellStyle name="Prosent 8" xfId="145"/>
    <cellStyle name="Svein" xfId="48"/>
    <cellStyle name="Svein 2" xfId="71"/>
    <cellStyle name="Svein 3" xfId="68"/>
    <cellStyle name="Tittel" xfId="6" builtinId="15" customBuiltin="1"/>
    <cellStyle name="Tittel 2" xfId="215"/>
    <cellStyle name="Totalt" xfId="22" builtinId="25" customBuiltin="1"/>
    <cellStyle name="Totalt 2" xfId="216"/>
    <cellStyle name="Tusenskille 2" xfId="47"/>
    <cellStyle name="Tusenskille 2 2" xfId="218"/>
    <cellStyle name="Tusenskille 2 3" xfId="219"/>
    <cellStyle name="Tusenskille 2 4" xfId="217"/>
    <cellStyle name="Tusenskille 3" xfId="49"/>
    <cellStyle name="Tusenskille 3 2" xfId="69"/>
    <cellStyle name="Tusenskille 3 3" xfId="143"/>
    <cellStyle name="Tusenskille 3 4" xfId="54"/>
    <cellStyle name="Utdata" xfId="15" builtinId="21" customBuiltin="1"/>
    <cellStyle name="Utdata 2" xfId="220"/>
    <cellStyle name="Uthevingsfarge1" xfId="23" builtinId="29" customBuiltin="1"/>
    <cellStyle name="Uthevingsfarge1 2" xfId="221"/>
    <cellStyle name="Uthevingsfarge2" xfId="27" builtinId="33" customBuiltin="1"/>
    <cellStyle name="Uthevingsfarge2 2" xfId="222"/>
    <cellStyle name="Uthevingsfarge3" xfId="31" builtinId="37" customBuiltin="1"/>
    <cellStyle name="Uthevingsfarge3 2" xfId="223"/>
    <cellStyle name="Uthevingsfarge4" xfId="35" builtinId="41" customBuiltin="1"/>
    <cellStyle name="Uthevingsfarge4 2" xfId="224"/>
    <cellStyle name="Uthevingsfarge5" xfId="39" builtinId="45" customBuiltin="1"/>
    <cellStyle name="Uthevingsfarge5 2" xfId="225"/>
    <cellStyle name="Uthevingsfarge6" xfId="43" builtinId="49" customBuiltin="1"/>
    <cellStyle name="Uthevingsfarge6 2" xfId="226"/>
    <cellStyle name="Varseltekst" xfId="19" builtinId="11" customBuiltin="1"/>
    <cellStyle name="Varseltekst 2" xfId="2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Tjenesteprofil for innbyggere 80 år og over - per 31.12.2021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b-NO"/>
        </a:p>
      </c:txPr>
    </c:title>
    <c:autoTitleDeleted val="0"/>
    <c:plotArea>
      <c:layout>
        <c:manualLayout>
          <c:layoutTarget val="inner"/>
          <c:xMode val="edge"/>
          <c:yMode val="edge"/>
          <c:x val="5.7180403515199985E-2"/>
          <c:y val="6.5915456311179052E-2"/>
          <c:w val="0.93227540306894507"/>
          <c:h val="0.63529107147994524"/>
        </c:manualLayout>
      </c:layout>
      <c:barChart>
        <c:barDir val="col"/>
        <c:grouping val="stacked"/>
        <c:varyColors val="0"/>
        <c:ser>
          <c:idx val="0"/>
          <c:order val="0"/>
          <c:tx>
            <c:strRef>
              <c:f>'[2]Tjenesteprofil 80+ bydeler 2021'!$U$37</c:f>
              <c:strCache>
                <c:ptCount val="1"/>
                <c:pt idx="0">
                  <c:v>Andel personer 80+ år med hjemmetjenester</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'[2]Tjenesteprofil 80+ bydeler 2021'!$U$38:$U$53</c:f>
              <c:numCache>
                <c:formatCode>General</c:formatCode>
                <c:ptCount val="16"/>
                <c:pt idx="0">
                  <c:v>25.940860215053764</c:v>
                </c:pt>
                <c:pt idx="1">
                  <c:v>35.703703703703702</c:v>
                </c:pt>
                <c:pt idx="2">
                  <c:v>32.747603833865817</c:v>
                </c:pt>
                <c:pt idx="3">
                  <c:v>30.11049723756906</c:v>
                </c:pt>
                <c:pt idx="4">
                  <c:v>24.509803921568629</c:v>
                </c:pt>
                <c:pt idx="5">
                  <c:v>23.245367770915216</c:v>
                </c:pt>
                <c:pt idx="6">
                  <c:v>24.188662916486368</c:v>
                </c:pt>
                <c:pt idx="7">
                  <c:v>22.71135567783892</c:v>
                </c:pt>
                <c:pt idx="8">
                  <c:v>30.701754385964911</c:v>
                </c:pt>
                <c:pt idx="9">
                  <c:v>31.966351209253418</c:v>
                </c:pt>
                <c:pt idx="10">
                  <c:v>25.409836065573771</c:v>
                </c:pt>
                <c:pt idx="11">
                  <c:v>27.990571596935769</c:v>
                </c:pt>
                <c:pt idx="12">
                  <c:v>29.01821060965954</c:v>
                </c:pt>
                <c:pt idx="13">
                  <c:v>27.61627906976744</c:v>
                </c:pt>
                <c:pt idx="14">
                  <c:v>24.250681198910083</c:v>
                </c:pt>
                <c:pt idx="15">
                  <c:v>26.834671836056494</c:v>
                </c:pt>
              </c:numCache>
            </c:numRef>
          </c:val>
          <c:extLst>
            <c:ext xmlns:c16="http://schemas.microsoft.com/office/drawing/2014/chart" uri="{C3380CC4-5D6E-409C-BE32-E72D297353CC}">
              <c16:uniqueId val="{00000000-1550-4427-AC38-5FD98AC75713}"/>
            </c:ext>
          </c:extLst>
        </c:ser>
        <c:ser>
          <c:idx val="1"/>
          <c:order val="1"/>
          <c:tx>
            <c:strRef>
              <c:f>'[2]Tjenesteprofil 80+ bydeler 2021'!$V$37</c:f>
              <c:strCache>
                <c:ptCount val="1"/>
                <c:pt idx="0">
                  <c:v>Andel innbyggere 80+ år i langtidsopphold i institusjon</c:v>
                </c:pt>
              </c:strCache>
            </c:strRef>
          </c:tx>
          <c:spPr>
            <a:solidFill>
              <a:schemeClr val="accent2"/>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'[2]Tjenesteprofil 80+ bydeler 2021'!$V$38:$V$53</c:f>
              <c:numCache>
                <c:formatCode>General</c:formatCode>
                <c:ptCount val="16"/>
                <c:pt idx="0">
                  <c:v>11.021505376344086</c:v>
                </c:pt>
                <c:pt idx="1">
                  <c:v>12</c:v>
                </c:pt>
                <c:pt idx="2">
                  <c:v>13.258785942492013</c:v>
                </c:pt>
                <c:pt idx="3">
                  <c:v>7.7348066298342539</c:v>
                </c:pt>
                <c:pt idx="4">
                  <c:v>12.522281639928698</c:v>
                </c:pt>
                <c:pt idx="5">
                  <c:v>10.892756878158337</c:v>
                </c:pt>
                <c:pt idx="6">
                  <c:v>9.1735179575941146</c:v>
                </c:pt>
                <c:pt idx="7">
                  <c:v>10.055027513756878</c:v>
                </c:pt>
                <c:pt idx="8">
                  <c:v>9.9415204678362574</c:v>
                </c:pt>
                <c:pt idx="9">
                  <c:v>12.828601472134595</c:v>
                </c:pt>
                <c:pt idx="10">
                  <c:v>8.9344262295081975</c:v>
                </c:pt>
                <c:pt idx="11">
                  <c:v>9.3105480259281084</c:v>
                </c:pt>
                <c:pt idx="12">
                  <c:v>13.855898653998416</c:v>
                </c:pt>
                <c:pt idx="13">
                  <c:v>13.081395348837209</c:v>
                </c:pt>
                <c:pt idx="14">
                  <c:v>9.1280653950953674</c:v>
                </c:pt>
                <c:pt idx="15">
                  <c:v>11.137265762023446</c:v>
                </c:pt>
              </c:numCache>
            </c:numRef>
          </c:val>
          <c:extLst>
            <c:ext xmlns:c16="http://schemas.microsoft.com/office/drawing/2014/chart" uri="{C3380CC4-5D6E-409C-BE32-E72D297353CC}">
              <c16:uniqueId val="{00000001-1550-4427-AC38-5FD98AC75713}"/>
            </c:ext>
          </c:extLst>
        </c:ser>
        <c:ser>
          <c:idx val="2"/>
          <c:order val="2"/>
          <c:tx>
            <c:strRef>
              <c:f>'[2]Tjenesteprofil 80+ bydeler 2021'!$W$37</c:f>
              <c:strCache>
                <c:ptCount val="1"/>
                <c:pt idx="0">
                  <c:v>Andel innbyggere 80+ år i korttidsopphold i institusjon</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'[2]Tjenesteprofil 80+ bydeler 2021'!$W$38:$W$53</c:f>
              <c:numCache>
                <c:formatCode>General</c:formatCode>
                <c:ptCount val="16"/>
                <c:pt idx="0">
                  <c:v>1.075268817204301</c:v>
                </c:pt>
                <c:pt idx="1">
                  <c:v>1.7777777777777777</c:v>
                </c:pt>
                <c:pt idx="2">
                  <c:v>1.2779552715654952</c:v>
                </c:pt>
                <c:pt idx="3">
                  <c:v>1.6574585635359116</c:v>
                </c:pt>
                <c:pt idx="4">
                  <c:v>1.1586452762923352</c:v>
                </c:pt>
                <c:pt idx="5">
                  <c:v>0.89837170129140931</c:v>
                </c:pt>
                <c:pt idx="6">
                  <c:v>0.99524015577671998</c:v>
                </c:pt>
                <c:pt idx="7">
                  <c:v>0.55027513756878443</c:v>
                </c:pt>
                <c:pt idx="8">
                  <c:v>1.0721247563352827</c:v>
                </c:pt>
                <c:pt idx="9">
                  <c:v>1.3669821240799158</c:v>
                </c:pt>
                <c:pt idx="10">
                  <c:v>0.73770491803278693</c:v>
                </c:pt>
                <c:pt idx="11">
                  <c:v>1.7678255745433118</c:v>
                </c:pt>
                <c:pt idx="12">
                  <c:v>1.5043547110055424</c:v>
                </c:pt>
                <c:pt idx="13">
                  <c:v>1.3704318936877076</c:v>
                </c:pt>
                <c:pt idx="14">
                  <c:v>1.6348773841961852</c:v>
                </c:pt>
                <c:pt idx="15">
                  <c:v>1.20926797747623</c:v>
                </c:pt>
              </c:numCache>
            </c:numRef>
          </c:val>
          <c:extLst>
            <c:ext xmlns:c16="http://schemas.microsoft.com/office/drawing/2014/chart" uri="{C3380CC4-5D6E-409C-BE32-E72D297353CC}">
              <c16:uniqueId val="{00000002-1550-4427-AC38-5FD98AC75713}"/>
            </c:ext>
          </c:extLst>
        </c:ser>
        <c:dLbls>
          <c:showLegendKey val="0"/>
          <c:showVal val="0"/>
          <c:showCatName val="0"/>
          <c:showSerName val="0"/>
          <c:showPercent val="0"/>
          <c:showBubbleSize val="0"/>
        </c:dLbls>
        <c:gapWidth val="150"/>
        <c:overlap val="100"/>
        <c:axId val="1030824136"/>
        <c:axId val="1030832008"/>
      </c:barChart>
      <c:catAx>
        <c:axId val="103082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030832008"/>
        <c:crosses val="autoZero"/>
        <c:auto val="1"/>
        <c:lblAlgn val="ctr"/>
        <c:lblOffset val="100"/>
        <c:noMultiLvlLbl val="0"/>
      </c:catAx>
      <c:valAx>
        <c:axId val="1030832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03082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Tjenesteprofil for innbyggere 80 år og over - per 31.12.2021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nb-NO"/>
        </a:p>
      </c:txPr>
    </c:title>
    <c:autoTitleDeleted val="0"/>
    <c:plotArea>
      <c:layout>
        <c:manualLayout>
          <c:layoutTarget val="inner"/>
          <c:xMode val="edge"/>
          <c:yMode val="edge"/>
          <c:x val="6.5413046151961002E-2"/>
          <c:y val="0.21090314292014034"/>
          <c:w val="0.93227540306894507"/>
          <c:h val="0.63529107147994524"/>
        </c:manualLayout>
      </c:layout>
      <c:barChart>
        <c:barDir val="col"/>
        <c:grouping val="stacked"/>
        <c:varyColors val="0"/>
        <c:ser>
          <c:idx val="0"/>
          <c:order val="0"/>
          <c:tx>
            <c:strRef>
              <c:f>'[2]Tjenesteprofil 80+ bydeler 2020'!$U$37</c:f>
              <c:strCache>
                <c:ptCount val="1"/>
                <c:pt idx="0">
                  <c:v>Andel personer 80+ år med hjemmetjenester</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'[2]Tjenesteprofil 80+ bydeler 2020'!$T$38:$T$53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'[2]Tjenesteprofil 80+ bydeler 2020'!$U$38:$U$53</c:f>
              <c:numCache>
                <c:formatCode>General</c:formatCode>
                <c:ptCount val="16"/>
                <c:pt idx="0">
                  <c:v>27.870967741935484</c:v>
                </c:pt>
                <c:pt idx="1">
                  <c:v>34.023668639053255</c:v>
                </c:pt>
                <c:pt idx="2">
                  <c:v>30.349013657056144</c:v>
                </c:pt>
                <c:pt idx="3">
                  <c:v>31.182795698924732</c:v>
                </c:pt>
                <c:pt idx="4">
                  <c:v>24.363636363636363</c:v>
                </c:pt>
                <c:pt idx="5">
                  <c:v>22.502870264064295</c:v>
                </c:pt>
                <c:pt idx="6">
                  <c:v>24.099599822143176</c:v>
                </c:pt>
                <c:pt idx="7">
                  <c:v>24.987251402345741</c:v>
                </c:pt>
                <c:pt idx="8">
                  <c:v>33.397870280735724</c:v>
                </c:pt>
                <c:pt idx="9">
                  <c:v>31.584362139917694</c:v>
                </c:pt>
                <c:pt idx="10">
                  <c:v>25.145228215767634</c:v>
                </c:pt>
                <c:pt idx="11">
                  <c:v>26.519337016574585</c:v>
                </c:pt>
                <c:pt idx="12">
                  <c:v>29.612756264236904</c:v>
                </c:pt>
                <c:pt idx="13">
                  <c:v>28.680611423974256</c:v>
                </c:pt>
                <c:pt idx="14">
                  <c:v>24.861878453038674</c:v>
                </c:pt>
                <c:pt idx="15">
                  <c:v>27.193508229978331</c:v>
                </c:pt>
              </c:numCache>
            </c:numRef>
          </c:val>
          <c:extLst>
            <c:ext xmlns:c16="http://schemas.microsoft.com/office/drawing/2014/chart" uri="{C3380CC4-5D6E-409C-BE32-E72D297353CC}">
              <c16:uniqueId val="{00000000-8C26-4E37-BD8F-3B31F820F1AA}"/>
            </c:ext>
          </c:extLst>
        </c:ser>
        <c:ser>
          <c:idx val="2"/>
          <c:order val="3"/>
          <c:tx>
            <c:strRef>
              <c:f>'[2]Tjenesteprofil 80+ bydeler 2020'!$X$37</c:f>
              <c:strCache>
                <c:ptCount val="1"/>
                <c:pt idx="0">
                  <c:v>Andel innbyggere 80+ år i institusjon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'[2]Tjenesteprofil 80+ bydeler 2020'!$T$38:$T$53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'[2]Tjenesteprofil 80+ bydeler 2020'!$X$38:$X$53</c:f>
              <c:numCache>
                <c:formatCode>General</c:formatCode>
                <c:ptCount val="16"/>
                <c:pt idx="0">
                  <c:v>13.548387096774192</c:v>
                </c:pt>
                <c:pt idx="1">
                  <c:v>14.497041420118343</c:v>
                </c:pt>
                <c:pt idx="2">
                  <c:v>15.933232169954476</c:v>
                </c:pt>
                <c:pt idx="3">
                  <c:v>9.2741935483870961</c:v>
                </c:pt>
                <c:pt idx="4">
                  <c:v>13.181818181818182</c:v>
                </c:pt>
                <c:pt idx="5">
                  <c:v>11.825487944890931</c:v>
                </c:pt>
                <c:pt idx="6">
                  <c:v>11.160515784793242</c:v>
                </c:pt>
                <c:pt idx="7">
                  <c:v>11.422743498215196</c:v>
                </c:pt>
                <c:pt idx="8">
                  <c:v>11.616650532429816</c:v>
                </c:pt>
                <c:pt idx="9">
                  <c:v>14.094650205761317</c:v>
                </c:pt>
                <c:pt idx="10">
                  <c:v>9.7925311203319509</c:v>
                </c:pt>
                <c:pt idx="11">
                  <c:v>12.338858195211786</c:v>
                </c:pt>
                <c:pt idx="12">
                  <c:v>15.527714502657556</c:v>
                </c:pt>
                <c:pt idx="13">
                  <c:v>15.647626709573613</c:v>
                </c:pt>
                <c:pt idx="14">
                  <c:v>10.082872928176796</c:v>
                </c:pt>
                <c:pt idx="15">
                  <c:v>12.886716768869013</c:v>
                </c:pt>
              </c:numCache>
            </c:numRef>
          </c:val>
          <c:extLst>
            <c:ext xmlns:c16="http://schemas.microsoft.com/office/drawing/2014/chart" uri="{C3380CC4-5D6E-409C-BE32-E72D297353CC}">
              <c16:uniqueId val="{00000001-8C26-4E37-BD8F-3B31F820F1AA}"/>
            </c:ext>
          </c:extLst>
        </c:ser>
        <c:dLbls>
          <c:showLegendKey val="0"/>
          <c:showVal val="0"/>
          <c:showCatName val="0"/>
          <c:showSerName val="0"/>
          <c:showPercent val="0"/>
          <c:showBubbleSize val="0"/>
        </c:dLbls>
        <c:gapWidth val="150"/>
        <c:overlap val="100"/>
        <c:axId val="1030824136"/>
        <c:axId val="1030832008"/>
        <c:extLst>
          <c:ext xmlns:c15="http://schemas.microsoft.com/office/drawing/2012/chart" uri="{02D57815-91ED-43cb-92C2-25804820EDAC}">
            <c15:filteredBarSeries>
              <c15:ser>
                <c:idx val="3"/>
                <c:order val="1"/>
                <c:tx>
                  <c:strRef>
                    <c:extLst>
                      <c:ext uri="{02D57815-91ED-43cb-92C2-25804820EDAC}">
                        <c15:formulaRef>
                          <c15:sqref>'[2]Tjenesteprofil 80+ bydeler 2020'!$V$37</c15:sqref>
                        </c15:formulaRef>
                      </c:ext>
                    </c:extLst>
                    <c:strCache>
                      <c:ptCount val="1"/>
                      <c:pt idx="0">
                        <c:v>Andel innbyggere 80+ år i langtidsopphold i institusjon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'[2]Tjenesteprofil 80+ bydeler 2020'!$T$38:$T$53</c15:sqref>
                        </c15:formulaRef>
                      </c:ext>
                    </c:extLst>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extLst>
                      <c:ext uri="{02D57815-91ED-43cb-92C2-25804820EDAC}">
                        <c15:formulaRef>
                          <c15:sqref>'[2]Tjenesteprofil 80+ bydeler 2020'!$V$38:$V$53</c15:sqref>
                        </c15:formulaRef>
                      </c:ext>
                    </c:extLst>
                    <c:numCache>
                      <c:formatCode>General</c:formatCode>
                      <c:ptCount val="16"/>
                      <c:pt idx="0">
                        <c:v>12.774193548387096</c:v>
                      </c:pt>
                      <c:pt idx="1">
                        <c:v>13.017751479289942</c:v>
                      </c:pt>
                      <c:pt idx="2">
                        <c:v>14.264036418816389</c:v>
                      </c:pt>
                      <c:pt idx="3">
                        <c:v>8.736559139784946</c:v>
                      </c:pt>
                      <c:pt idx="4">
                        <c:v>12.136363636363637</c:v>
                      </c:pt>
                      <c:pt idx="5">
                        <c:v>10.677382319173365</c:v>
                      </c:pt>
                      <c:pt idx="6">
                        <c:v>10.004446420631393</c:v>
                      </c:pt>
                      <c:pt idx="7">
                        <c:v>10.708822029576746</c:v>
                      </c:pt>
                      <c:pt idx="8">
                        <c:v>10.261374636979671</c:v>
                      </c:pt>
                      <c:pt idx="9">
                        <c:v>12.551440329218106</c:v>
                      </c:pt>
                      <c:pt idx="10">
                        <c:v>9.2946058091286314</c:v>
                      </c:pt>
                      <c:pt idx="11">
                        <c:v>11.111111111111111</c:v>
                      </c:pt>
                      <c:pt idx="12">
                        <c:v>14.085041761579348</c:v>
                      </c:pt>
                      <c:pt idx="13">
                        <c:v>14.400643604183427</c:v>
                      </c:pt>
                      <c:pt idx="14">
                        <c:v>8.9779005524861883</c:v>
                      </c:pt>
                      <c:pt idx="15">
                        <c:v>11.752501267923833</c:v>
                      </c:pt>
                    </c:numCache>
                  </c:numRef>
                </c:val>
                <c:extLst>
                  <c:ext xmlns:c16="http://schemas.microsoft.com/office/drawing/2014/chart" uri="{C3380CC4-5D6E-409C-BE32-E72D297353CC}">
                    <c16:uniqueId val="{00000002-8C26-4E37-BD8F-3B31F820F1AA}"/>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'[2]Tjenesteprofil 80+ bydeler 2020'!$W$37</c15:sqref>
                        </c15:formulaRef>
                      </c:ext>
                    </c:extLst>
                    <c:strCache>
                      <c:ptCount val="1"/>
                      <c:pt idx="0">
                        <c:v>Andel innbyggere 80+ år i korttidsopphold i institusjon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'[2]Tjenesteprofil 80+ bydeler 2020'!$T$38:$T$53</c15:sqref>
                        </c15:formulaRef>
                      </c:ext>
                    </c:extLst>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extLst xmlns:c15="http://schemas.microsoft.com/office/drawing/2012/chart">
                      <c:ext xmlns:c15="http://schemas.microsoft.com/office/drawing/2012/chart" uri="{02D57815-91ED-43cb-92C2-25804820EDAC}">
                        <c15:formulaRef>
                          <c15:sqref>'[2]Tjenesteprofil 80+ bydeler 2020'!$W$38:$W$53</c15:sqref>
                        </c15:formulaRef>
                      </c:ext>
                    </c:extLst>
                    <c:numCache>
                      <c:formatCode>General</c:formatCode>
                      <c:ptCount val="16"/>
                      <c:pt idx="0">
                        <c:v>0.77419354838709675</c:v>
                      </c:pt>
                      <c:pt idx="1">
                        <c:v>1.4792899408284024</c:v>
                      </c:pt>
                      <c:pt idx="2">
                        <c:v>1.6691957511380879</c:v>
                      </c:pt>
                      <c:pt idx="3">
                        <c:v>0.5376344086021505</c:v>
                      </c:pt>
                      <c:pt idx="4">
                        <c:v>1.0454545454545454</c:v>
                      </c:pt>
                      <c:pt idx="5">
                        <c:v>1.1481056257175659</c:v>
                      </c:pt>
                      <c:pt idx="6">
                        <c:v>1.1560693641618498</c:v>
                      </c:pt>
                      <c:pt idx="7">
                        <c:v>0.71392146863844974</c:v>
                      </c:pt>
                      <c:pt idx="8">
                        <c:v>1.3552758954501452</c:v>
                      </c:pt>
                      <c:pt idx="9">
                        <c:v>1.5432098765432098</c:v>
                      </c:pt>
                      <c:pt idx="10">
                        <c:v>0.49792531120331951</c:v>
                      </c:pt>
                      <c:pt idx="11">
                        <c:v>1.2277470841006752</c:v>
                      </c:pt>
                      <c:pt idx="12">
                        <c:v>1.4426727410782081</c:v>
                      </c:pt>
                      <c:pt idx="13">
                        <c:v>1.246983105390185</c:v>
                      </c:pt>
                      <c:pt idx="14">
                        <c:v>1.1049723756906078</c:v>
                      </c:pt>
                      <c:pt idx="15">
                        <c:v>1.1342155009451795</c:v>
                      </c:pt>
                    </c:numCache>
                  </c:numRef>
                </c:val>
                <c:extLst xmlns:c15="http://schemas.microsoft.com/office/drawing/2012/chart">
                  <c:ext xmlns:c16="http://schemas.microsoft.com/office/drawing/2014/chart" uri="{C3380CC4-5D6E-409C-BE32-E72D297353CC}">
                    <c16:uniqueId val="{00000003-8C26-4E37-BD8F-3B31F820F1AA}"/>
                  </c:ext>
                </c:extLst>
              </c15:ser>
            </c15:filteredBarSeries>
          </c:ext>
        </c:extLst>
      </c:barChart>
      <c:catAx>
        <c:axId val="103082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030832008"/>
        <c:crosses val="autoZero"/>
        <c:auto val="1"/>
        <c:lblAlgn val="ctr"/>
        <c:lblOffset val="100"/>
        <c:noMultiLvlLbl val="0"/>
      </c:catAx>
      <c:valAx>
        <c:axId val="1030832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03082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i="0" baseline="0"/>
              <a:t>Tjenesteprofil for innbyggere 80 år og over - per 31.12.2021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nb-NO"/>
        </a:p>
      </c:txPr>
    </c:title>
    <c:autoTitleDeleted val="0"/>
    <c:plotArea>
      <c:layout>
        <c:manualLayout>
          <c:layoutTarget val="inner"/>
          <c:xMode val="edge"/>
          <c:yMode val="edge"/>
          <c:x val="5.7180403515199985E-2"/>
          <c:y val="6.5915456311179052E-2"/>
          <c:w val="0.93227540306894507"/>
          <c:h val="0.63529107147994524"/>
        </c:manualLayout>
      </c:layout>
      <c:barChart>
        <c:barDir val="col"/>
        <c:grouping val="stacked"/>
        <c:varyColors val="0"/>
        <c:ser>
          <c:idx val="0"/>
          <c:order val="0"/>
          <c:tx>
            <c:strRef>
              <c:f>'Tjenesteprofil 80 +bydeler 2021'!$U$37</c:f>
              <c:strCache>
                <c:ptCount val="1"/>
                <c:pt idx="0">
                  <c:v>Andel personer 80+ år med hjemmetjenester</c:v>
                </c:pt>
              </c:strCache>
            </c:strRef>
          </c:tx>
          <c:spPr>
            <a:solidFill>
              <a:schemeClr val="accent1"/>
            </a:solidFill>
            <a:ln>
              <a:noFill/>
            </a:ln>
            <a:effectLst/>
          </c:spPr>
          <c:invertIfNegative val="0"/>
          <c:dLbls>
            <c:numFmt formatCode="#,##0.0" sourceLinked="0"/>
            <c:spPr>
              <a:solidFill>
                <a:schemeClr val="bg1"/>
              </a:solidFill>
              <a:ln>
                <a:solidFill>
                  <a:schemeClr val="tx1"/>
                </a:solid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'Tjenesteprofil 80 +bydeler 2021'!$U$38:$U$53</c:f>
              <c:numCache>
                <c:formatCode>_-* #\ ##0.0_-;\-* #\ ##0.0_-;_-* "-"??_-;_-@_-</c:formatCode>
                <c:ptCount val="16"/>
                <c:pt idx="0">
                  <c:v>25.940860215053764</c:v>
                </c:pt>
                <c:pt idx="1">
                  <c:v>35.703703703703702</c:v>
                </c:pt>
                <c:pt idx="2">
                  <c:v>32.747603833865817</c:v>
                </c:pt>
                <c:pt idx="3">
                  <c:v>30.11049723756906</c:v>
                </c:pt>
                <c:pt idx="4">
                  <c:v>24.509803921568629</c:v>
                </c:pt>
                <c:pt idx="5">
                  <c:v>23.245367770915216</c:v>
                </c:pt>
                <c:pt idx="6">
                  <c:v>24.188662916486368</c:v>
                </c:pt>
                <c:pt idx="7">
                  <c:v>22.71135567783892</c:v>
                </c:pt>
                <c:pt idx="8">
                  <c:v>30.701754385964911</c:v>
                </c:pt>
                <c:pt idx="9">
                  <c:v>31.966351209253418</c:v>
                </c:pt>
                <c:pt idx="10">
                  <c:v>25.409836065573771</c:v>
                </c:pt>
                <c:pt idx="11">
                  <c:v>27.990571596935769</c:v>
                </c:pt>
                <c:pt idx="12">
                  <c:v>29.01821060965954</c:v>
                </c:pt>
                <c:pt idx="13">
                  <c:v>27.61627906976744</c:v>
                </c:pt>
                <c:pt idx="14">
                  <c:v>24.250681198910083</c:v>
                </c:pt>
                <c:pt idx="15">
                  <c:v>26.834671836056494</c:v>
                </c:pt>
              </c:numCache>
            </c:numRef>
          </c:val>
          <c:extLst>
            <c:ext xmlns:c16="http://schemas.microsoft.com/office/drawing/2014/chart" uri="{C3380CC4-5D6E-409C-BE32-E72D297353CC}">
              <c16:uniqueId val="{00000000-CB75-473B-AAA6-CC9AD2046011}"/>
            </c:ext>
          </c:extLst>
        </c:ser>
        <c:ser>
          <c:idx val="1"/>
          <c:order val="1"/>
          <c:tx>
            <c:strRef>
              <c:f>'Tjenesteprofil 80 +bydeler 2021'!$V$37</c:f>
              <c:strCache>
                <c:ptCount val="1"/>
                <c:pt idx="0">
                  <c:v>Andel innbyggere 80+ år i langtidsopphold i institusjon</c:v>
                </c:pt>
              </c:strCache>
            </c:strRef>
          </c:tx>
          <c:spPr>
            <a:solidFill>
              <a:schemeClr val="accent2"/>
            </a:solidFill>
            <a:ln>
              <a:noFill/>
            </a:ln>
            <a:effectLst/>
          </c:spPr>
          <c:invertIfNegative val="0"/>
          <c:dLbls>
            <c:numFmt formatCode="#,##0.0" sourceLinked="0"/>
            <c:spPr>
              <a:solidFill>
                <a:schemeClr val="bg1"/>
              </a:solidFill>
              <a:ln>
                <a:solidFill>
                  <a:schemeClr val="tx1"/>
                </a:solid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'Tjenesteprofil 80 +bydeler 2021'!$V$38:$V$53</c:f>
              <c:numCache>
                <c:formatCode>_-* #\ ##0.0_-;\-* #\ ##0.0_-;_-* "-"??_-;_-@_-</c:formatCode>
                <c:ptCount val="16"/>
                <c:pt idx="0">
                  <c:v>11.021505376344086</c:v>
                </c:pt>
                <c:pt idx="1">
                  <c:v>12</c:v>
                </c:pt>
                <c:pt idx="2">
                  <c:v>13.258785942492013</c:v>
                </c:pt>
                <c:pt idx="3">
                  <c:v>7.7348066298342539</c:v>
                </c:pt>
                <c:pt idx="4">
                  <c:v>12.522281639928698</c:v>
                </c:pt>
                <c:pt idx="5">
                  <c:v>10.892756878158337</c:v>
                </c:pt>
                <c:pt idx="6">
                  <c:v>9.1735179575941146</c:v>
                </c:pt>
                <c:pt idx="7">
                  <c:v>10.055027513756878</c:v>
                </c:pt>
                <c:pt idx="8">
                  <c:v>9.9415204678362574</c:v>
                </c:pt>
                <c:pt idx="9">
                  <c:v>12.828601472134595</c:v>
                </c:pt>
                <c:pt idx="10">
                  <c:v>8.9344262295081975</c:v>
                </c:pt>
                <c:pt idx="11">
                  <c:v>9.3105480259281084</c:v>
                </c:pt>
                <c:pt idx="12">
                  <c:v>13.855898653998416</c:v>
                </c:pt>
                <c:pt idx="13">
                  <c:v>13.081395348837209</c:v>
                </c:pt>
                <c:pt idx="14">
                  <c:v>9.1280653950953674</c:v>
                </c:pt>
                <c:pt idx="15">
                  <c:v>11.137265762023446</c:v>
                </c:pt>
              </c:numCache>
            </c:numRef>
          </c:val>
          <c:extLst>
            <c:ext xmlns:c16="http://schemas.microsoft.com/office/drawing/2014/chart" uri="{C3380CC4-5D6E-409C-BE32-E72D297353CC}">
              <c16:uniqueId val="{00000001-CB75-473B-AAA6-CC9AD2046011}"/>
            </c:ext>
          </c:extLst>
        </c:ser>
        <c:ser>
          <c:idx val="2"/>
          <c:order val="2"/>
          <c:tx>
            <c:strRef>
              <c:f>'Tjenesteprofil 80 +bydeler 2021'!$W$37</c:f>
              <c:strCache>
                <c:ptCount val="1"/>
                <c:pt idx="0">
                  <c:v>Andel innbyggere 80+ år i korttidsopphold i institusjon</c:v>
                </c:pt>
              </c:strCache>
            </c:strRef>
          </c:tx>
          <c:spPr>
            <a:solidFill>
              <a:schemeClr val="accent3"/>
            </a:solidFill>
            <a:ln>
              <a:noFill/>
            </a:ln>
            <a:effectLst/>
          </c:spPr>
          <c:invertIfNegative val="0"/>
          <c:dLbls>
            <c:numFmt formatCode="0.0" sourceLinked="0"/>
            <c:spPr>
              <a:solidFill>
                <a:schemeClr val="lt1"/>
              </a:solidFill>
              <a:ln>
                <a:solidFill>
                  <a:schemeClr val="dk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'Tjenesteprofil 80 +bydeler 2021'!$W$38:$W$53</c:f>
              <c:numCache>
                <c:formatCode>_-* #\ ##0.0_-;\-* #\ ##0.0_-;_-* "-"??_-;_-@_-</c:formatCode>
                <c:ptCount val="16"/>
                <c:pt idx="0">
                  <c:v>1.075268817204301</c:v>
                </c:pt>
                <c:pt idx="1">
                  <c:v>1.7777777777777777</c:v>
                </c:pt>
                <c:pt idx="2">
                  <c:v>1.2779552715654952</c:v>
                </c:pt>
                <c:pt idx="3">
                  <c:v>1.6574585635359116</c:v>
                </c:pt>
                <c:pt idx="4">
                  <c:v>1.1586452762923352</c:v>
                </c:pt>
                <c:pt idx="5">
                  <c:v>0.89837170129140931</c:v>
                </c:pt>
                <c:pt idx="6">
                  <c:v>0.99524015577671998</c:v>
                </c:pt>
                <c:pt idx="7">
                  <c:v>0.55027513756878443</c:v>
                </c:pt>
                <c:pt idx="8">
                  <c:v>1.0721247563352827</c:v>
                </c:pt>
                <c:pt idx="9">
                  <c:v>1.3669821240799158</c:v>
                </c:pt>
                <c:pt idx="10">
                  <c:v>0.73770491803278693</c:v>
                </c:pt>
                <c:pt idx="11">
                  <c:v>1.7678255745433118</c:v>
                </c:pt>
                <c:pt idx="12">
                  <c:v>1.5043547110055424</c:v>
                </c:pt>
                <c:pt idx="13">
                  <c:v>1.3704318936877076</c:v>
                </c:pt>
                <c:pt idx="14">
                  <c:v>1.6348773841961852</c:v>
                </c:pt>
                <c:pt idx="15">
                  <c:v>1.20926797747623</c:v>
                </c:pt>
              </c:numCache>
            </c:numRef>
          </c:val>
          <c:extLst>
            <c:ext xmlns:c16="http://schemas.microsoft.com/office/drawing/2014/chart" uri="{C3380CC4-5D6E-409C-BE32-E72D297353CC}">
              <c16:uniqueId val="{00000002-CB75-473B-AAA6-CC9AD2046011}"/>
            </c:ext>
          </c:extLst>
        </c:ser>
        <c:dLbls>
          <c:showLegendKey val="0"/>
          <c:showVal val="0"/>
          <c:showCatName val="0"/>
          <c:showSerName val="0"/>
          <c:showPercent val="0"/>
          <c:showBubbleSize val="0"/>
        </c:dLbls>
        <c:gapWidth val="150"/>
        <c:overlap val="100"/>
        <c:axId val="1030824136"/>
        <c:axId val="1030832008"/>
        <c:extLst>
          <c:ext xmlns:c15="http://schemas.microsoft.com/office/drawing/2012/chart" uri="{02D57815-91ED-43cb-92C2-25804820EDAC}">
            <c15:filteredBarSeries>
              <c15:ser>
                <c:idx val="3"/>
                <c:order val="3"/>
                <c:tx>
                  <c:strRef>
                    <c:extLst>
                      <c:ext uri="{02D57815-91ED-43cb-92C2-25804820EDAC}">
                        <c15:formulaRef>
                          <c15:sqref>'Tjenesteprofil 80 +bydeler 2021'!$X$37</c15:sqref>
                        </c15:formulaRef>
                      </c:ext>
                    </c:extLst>
                    <c:strCache>
                      <c:ptCount val="1"/>
                      <c:pt idx="0">
                        <c:v>Andel innbyggere 80+ år i institusjon</c:v>
                      </c:pt>
                    </c:strCache>
                  </c:strRef>
                </c:tx>
                <c:spPr>
                  <a:solidFill>
                    <a:schemeClr val="accent4"/>
                  </a:solidFill>
                  <a:ln>
                    <a:noFill/>
                  </a:ln>
                  <a:effectLst/>
                </c:spPr>
                <c:invertIfNegative val="0"/>
                <c:cat>
                  <c:strRef>
                    <c:extLst>
                      <c:ext uri="{02D57815-91ED-43cb-92C2-25804820EDAC}">
                        <c15:formulaRef>
                          <c15:sqref>'Tjenesteprofil 80 +bydeler 2021'!$T$38:$T$53</c15:sqref>
                        </c15:formulaRef>
                      </c:ext>
                    </c:extLst>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extLst>
                      <c:ext uri="{02D57815-91ED-43cb-92C2-25804820EDAC}">
                        <c15:formulaRef>
                          <c15:sqref>'Tjenesteprofil 80 +bydeler 2021'!$X$38:$X$53</c15:sqref>
                        </c15:formulaRef>
                      </c:ext>
                    </c:extLst>
                    <c:numCache>
                      <c:formatCode>_-* #\ ##0.0_-;\-* #\ ##0.0_-;_-* "-"??_-;_-@_-</c:formatCode>
                      <c:ptCount val="16"/>
                      <c:pt idx="0">
                        <c:v>12.096774193548388</c:v>
                      </c:pt>
                      <c:pt idx="1">
                        <c:v>13.777777777777779</c:v>
                      </c:pt>
                      <c:pt idx="2">
                        <c:v>14.536741214057509</c:v>
                      </c:pt>
                      <c:pt idx="3">
                        <c:v>9.3922651933701662</c:v>
                      </c:pt>
                      <c:pt idx="4">
                        <c:v>13.680926916221033</c:v>
                      </c:pt>
                      <c:pt idx="5">
                        <c:v>11.791128579449747</c:v>
                      </c:pt>
                      <c:pt idx="6">
                        <c:v>10.168758113370835</c:v>
                      </c:pt>
                      <c:pt idx="7">
                        <c:v>10.605302651325662</c:v>
                      </c:pt>
                      <c:pt idx="8">
                        <c:v>11.01364522417154</c:v>
                      </c:pt>
                      <c:pt idx="9">
                        <c:v>14.195583596214512</c:v>
                      </c:pt>
                      <c:pt idx="10">
                        <c:v>9.6721311475409841</c:v>
                      </c:pt>
                      <c:pt idx="11">
                        <c:v>11.078373600471419</c:v>
                      </c:pt>
                      <c:pt idx="12">
                        <c:v>15.360253365003958</c:v>
                      </c:pt>
                      <c:pt idx="13">
                        <c:v>14.451827242524915</c:v>
                      </c:pt>
                      <c:pt idx="14">
                        <c:v>10.762942779291553</c:v>
                      </c:pt>
                      <c:pt idx="15">
                        <c:v>12.346533739499677</c:v>
                      </c:pt>
                    </c:numCache>
                  </c:numRef>
                </c:val>
                <c:extLst>
                  <c:ext xmlns:c16="http://schemas.microsoft.com/office/drawing/2014/chart" uri="{C3380CC4-5D6E-409C-BE32-E72D297353CC}">
                    <c16:uniqueId val="{00000003-CB75-473B-AAA6-CC9AD2046011}"/>
                  </c:ext>
                </c:extLst>
              </c15:ser>
            </c15:filteredBarSeries>
          </c:ext>
        </c:extLst>
      </c:barChart>
      <c:catAx>
        <c:axId val="103082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crossAx val="1030832008"/>
        <c:crosses val="autoZero"/>
        <c:auto val="1"/>
        <c:lblAlgn val="ctr"/>
        <c:lblOffset val="100"/>
        <c:noMultiLvlLbl val="0"/>
      </c:catAx>
      <c:valAx>
        <c:axId val="1030832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crossAx val="103082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r>
              <a:rPr lang="en-US" b="1" i="0" baseline="0"/>
              <a:t>Tjenesteprofil for innbyggere 80 år og over - per 31.12.2021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dk1"/>
              </a:solidFill>
              <a:latin typeface="+mn-lt"/>
              <a:ea typeface="+mn-ea"/>
              <a:cs typeface="+mn-cs"/>
            </a:defRPr>
          </a:pPr>
          <a:endParaRPr lang="nb-NO"/>
        </a:p>
      </c:txPr>
    </c:title>
    <c:autoTitleDeleted val="0"/>
    <c:plotArea>
      <c:layout>
        <c:manualLayout>
          <c:layoutTarget val="inner"/>
          <c:xMode val="edge"/>
          <c:yMode val="edge"/>
          <c:x val="6.5413046151961002E-2"/>
          <c:y val="0.21090314292014034"/>
          <c:w val="0.93227540306894507"/>
          <c:h val="0.63529107147994524"/>
        </c:manualLayout>
      </c:layout>
      <c:barChart>
        <c:barDir val="col"/>
        <c:grouping val="stacked"/>
        <c:varyColors val="0"/>
        <c:ser>
          <c:idx val="0"/>
          <c:order val="0"/>
          <c:tx>
            <c:strRef>
              <c:f>'Tjenesteprofil 80 +bydeler 2021'!$U$37</c:f>
              <c:strCache>
                <c:ptCount val="1"/>
                <c:pt idx="0">
                  <c:v>Andel personer 80+ år med hjemmetjenester</c:v>
                </c:pt>
              </c:strCache>
            </c:strRef>
          </c:tx>
          <c:spPr>
            <a:solidFill>
              <a:schemeClr val="accent1"/>
            </a:solidFill>
            <a:ln>
              <a:noFill/>
            </a:ln>
            <a:effectLst/>
          </c:spPr>
          <c:invertIfNegative val="0"/>
          <c:dLbls>
            <c:numFmt formatCode="#,##0.0" sourceLinked="0"/>
            <c:spPr>
              <a:solidFill>
                <a:schemeClr val="lt1"/>
              </a:solidFill>
              <a:ln>
                <a:solidFill>
                  <a:schemeClr val="dk1"/>
                </a:solidFill>
              </a:ln>
              <a:effectLst/>
            </c:spPr>
            <c:txPr>
              <a:bodyPr rot="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'Tjenesteprofil 80 +bydeler 2021'!$U$38:$U$53</c:f>
              <c:numCache>
                <c:formatCode>_-* #\ ##0.0_-;\-* #\ ##0.0_-;_-* "-"??_-;_-@_-</c:formatCode>
                <c:ptCount val="16"/>
                <c:pt idx="0">
                  <c:v>25.940860215053764</c:v>
                </c:pt>
                <c:pt idx="1">
                  <c:v>35.703703703703702</c:v>
                </c:pt>
                <c:pt idx="2">
                  <c:v>32.747603833865817</c:v>
                </c:pt>
                <c:pt idx="3">
                  <c:v>30.11049723756906</c:v>
                </c:pt>
                <c:pt idx="4">
                  <c:v>24.509803921568629</c:v>
                </c:pt>
                <c:pt idx="5">
                  <c:v>23.245367770915216</c:v>
                </c:pt>
                <c:pt idx="6">
                  <c:v>24.188662916486368</c:v>
                </c:pt>
                <c:pt idx="7">
                  <c:v>22.71135567783892</c:v>
                </c:pt>
                <c:pt idx="8">
                  <c:v>30.701754385964911</c:v>
                </c:pt>
                <c:pt idx="9">
                  <c:v>31.966351209253418</c:v>
                </c:pt>
                <c:pt idx="10">
                  <c:v>25.409836065573771</c:v>
                </c:pt>
                <c:pt idx="11">
                  <c:v>27.990571596935769</c:v>
                </c:pt>
                <c:pt idx="12">
                  <c:v>29.01821060965954</c:v>
                </c:pt>
                <c:pt idx="13">
                  <c:v>27.61627906976744</c:v>
                </c:pt>
                <c:pt idx="14">
                  <c:v>24.250681198910083</c:v>
                </c:pt>
                <c:pt idx="15">
                  <c:v>26.834671836056494</c:v>
                </c:pt>
              </c:numCache>
            </c:numRef>
          </c:val>
          <c:extLst>
            <c:ext xmlns:c16="http://schemas.microsoft.com/office/drawing/2014/chart" uri="{C3380CC4-5D6E-409C-BE32-E72D297353CC}">
              <c16:uniqueId val="{00000000-7D57-4851-82F2-395D71EAA802}"/>
            </c:ext>
          </c:extLst>
        </c:ser>
        <c:ser>
          <c:idx val="2"/>
          <c:order val="3"/>
          <c:tx>
            <c:strRef>
              <c:f>'Tjenesteprofil 80 +bydeler 2021'!$X$37</c:f>
              <c:strCache>
                <c:ptCount val="1"/>
                <c:pt idx="0">
                  <c:v>Andel innbyggere 80+ år i institusjon</c:v>
                </c:pt>
              </c:strCache>
            </c:strRef>
          </c:tx>
          <c:spPr>
            <a:solidFill>
              <a:schemeClr val="accent3"/>
            </a:solidFill>
            <a:ln>
              <a:noFill/>
            </a:ln>
            <a:effectLst/>
          </c:spPr>
          <c:invertIfNegative val="0"/>
          <c:dLbls>
            <c:spPr>
              <a:solidFill>
                <a:schemeClr val="lt1"/>
              </a:solidFill>
              <a:ln>
                <a:solidFill>
                  <a:schemeClr val="dk1"/>
                </a:solid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'Tjenesteprofil 80 +bydeler 2021'!$T$38:$T$53</c:f>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f>'Tjenesteprofil 80 +bydeler 2021'!$X$38:$X$53</c:f>
              <c:numCache>
                <c:formatCode>_-* #\ ##0.0_-;\-* #\ ##0.0_-;_-* "-"??_-;_-@_-</c:formatCode>
                <c:ptCount val="16"/>
                <c:pt idx="0">
                  <c:v>12.096774193548388</c:v>
                </c:pt>
                <c:pt idx="1">
                  <c:v>13.777777777777779</c:v>
                </c:pt>
                <c:pt idx="2">
                  <c:v>14.536741214057509</c:v>
                </c:pt>
                <c:pt idx="3">
                  <c:v>9.3922651933701662</c:v>
                </c:pt>
                <c:pt idx="4">
                  <c:v>13.680926916221033</c:v>
                </c:pt>
                <c:pt idx="5">
                  <c:v>11.791128579449747</c:v>
                </c:pt>
                <c:pt idx="6">
                  <c:v>10.168758113370835</c:v>
                </c:pt>
                <c:pt idx="7">
                  <c:v>10.605302651325662</c:v>
                </c:pt>
                <c:pt idx="8">
                  <c:v>11.01364522417154</c:v>
                </c:pt>
                <c:pt idx="9">
                  <c:v>14.195583596214512</c:v>
                </c:pt>
                <c:pt idx="10">
                  <c:v>9.6721311475409841</c:v>
                </c:pt>
                <c:pt idx="11">
                  <c:v>11.078373600471419</c:v>
                </c:pt>
                <c:pt idx="12">
                  <c:v>15.360253365003958</c:v>
                </c:pt>
                <c:pt idx="13">
                  <c:v>14.451827242524915</c:v>
                </c:pt>
                <c:pt idx="14">
                  <c:v>10.762942779291553</c:v>
                </c:pt>
                <c:pt idx="15">
                  <c:v>12.346533739499677</c:v>
                </c:pt>
              </c:numCache>
            </c:numRef>
          </c:val>
          <c:extLst>
            <c:ext xmlns:c16="http://schemas.microsoft.com/office/drawing/2014/chart" uri="{C3380CC4-5D6E-409C-BE32-E72D297353CC}">
              <c16:uniqueId val="{00000001-7D57-4851-82F2-395D71EAA802}"/>
            </c:ext>
          </c:extLst>
        </c:ser>
        <c:dLbls>
          <c:showLegendKey val="0"/>
          <c:showVal val="0"/>
          <c:showCatName val="0"/>
          <c:showSerName val="0"/>
          <c:showPercent val="0"/>
          <c:showBubbleSize val="0"/>
        </c:dLbls>
        <c:gapWidth val="150"/>
        <c:overlap val="100"/>
        <c:axId val="1030824136"/>
        <c:axId val="1030832008"/>
        <c:extLst>
          <c:ext xmlns:c15="http://schemas.microsoft.com/office/drawing/2012/chart" uri="{02D57815-91ED-43cb-92C2-25804820EDAC}">
            <c15:filteredBarSeries>
              <c15:ser>
                <c:idx val="3"/>
                <c:order val="1"/>
                <c:tx>
                  <c:strRef>
                    <c:extLst>
                      <c:ext uri="{02D57815-91ED-43cb-92C2-25804820EDAC}">
                        <c15:formulaRef>
                          <c15:sqref>'Tjenesteprofil 80 +bydeler 2021'!$V$37</c15:sqref>
                        </c15:formulaRef>
                      </c:ext>
                    </c:extLst>
                    <c:strCache>
                      <c:ptCount val="1"/>
                      <c:pt idx="0">
                        <c:v>Andel innbyggere 80+ år i langtidsopphold i institusjon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nb-NO"/>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'Tjenesteprofil 80 +bydeler 2021'!$T$38:$T$53</c15:sqref>
                        </c15:formulaRef>
                      </c:ext>
                    </c:extLst>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extLst>
                      <c:ext uri="{02D57815-91ED-43cb-92C2-25804820EDAC}">
                        <c15:formulaRef>
                          <c15:sqref>'Tjenesteprofil 80 +bydeler 2021'!$V$38:$V$53</c15:sqref>
                        </c15:formulaRef>
                      </c:ext>
                    </c:extLst>
                    <c:numCache>
                      <c:formatCode>_-* #\ ##0.0_-;\-* #\ ##0.0_-;_-* "-"??_-;_-@_-</c:formatCode>
                      <c:ptCount val="16"/>
                      <c:pt idx="0">
                        <c:v>11.021505376344086</c:v>
                      </c:pt>
                      <c:pt idx="1">
                        <c:v>12</c:v>
                      </c:pt>
                      <c:pt idx="2">
                        <c:v>13.258785942492013</c:v>
                      </c:pt>
                      <c:pt idx="3">
                        <c:v>7.7348066298342539</c:v>
                      </c:pt>
                      <c:pt idx="4">
                        <c:v>12.522281639928698</c:v>
                      </c:pt>
                      <c:pt idx="5">
                        <c:v>10.892756878158337</c:v>
                      </c:pt>
                      <c:pt idx="6">
                        <c:v>9.1735179575941146</c:v>
                      </c:pt>
                      <c:pt idx="7">
                        <c:v>10.055027513756878</c:v>
                      </c:pt>
                      <c:pt idx="8">
                        <c:v>9.9415204678362574</c:v>
                      </c:pt>
                      <c:pt idx="9">
                        <c:v>12.828601472134595</c:v>
                      </c:pt>
                      <c:pt idx="10">
                        <c:v>8.9344262295081975</c:v>
                      </c:pt>
                      <c:pt idx="11">
                        <c:v>9.3105480259281084</c:v>
                      </c:pt>
                      <c:pt idx="12">
                        <c:v>13.855898653998416</c:v>
                      </c:pt>
                      <c:pt idx="13">
                        <c:v>13.081395348837209</c:v>
                      </c:pt>
                      <c:pt idx="14">
                        <c:v>9.1280653950953674</c:v>
                      </c:pt>
                      <c:pt idx="15">
                        <c:v>11.137265762023446</c:v>
                      </c:pt>
                    </c:numCache>
                  </c:numRef>
                </c:val>
                <c:extLst>
                  <c:ext xmlns:c16="http://schemas.microsoft.com/office/drawing/2014/chart" uri="{C3380CC4-5D6E-409C-BE32-E72D297353CC}">
                    <c16:uniqueId val="{00000002-7D57-4851-82F2-395D71EAA802}"/>
                  </c:ext>
                </c:extLst>
              </c15:ser>
            </c15:filteredBarSeries>
            <c15:filteredBarSeries>
              <c15:ser>
                <c:idx val="1"/>
                <c:order val="2"/>
                <c:tx>
                  <c:strRef>
                    <c:extLst xmlns:c15="http://schemas.microsoft.com/office/drawing/2012/chart">
                      <c:ext xmlns:c15="http://schemas.microsoft.com/office/drawing/2012/chart" uri="{02D57815-91ED-43cb-92C2-25804820EDAC}">
                        <c15:formulaRef>
                          <c15:sqref>'Tjenesteprofil 80 +bydeler 2021'!$W$37</c15:sqref>
                        </c15:formulaRef>
                      </c:ext>
                    </c:extLst>
                    <c:strCache>
                      <c:ptCount val="1"/>
                      <c:pt idx="0">
                        <c:v>Andel innbyggere 80+ år i korttidsopphold i institusjon</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'Tjenesteprofil 80 +bydeler 2021'!$T$38:$T$53</c15:sqref>
                        </c15:formulaRef>
                      </c:ext>
                    </c:extLst>
                    <c:strCache>
                      <c:ptCount val="16"/>
                      <c:pt idx="0">
                        <c:v>Gamle Oslo</c:v>
                      </c:pt>
                      <c:pt idx="1">
                        <c:v>Grünerløkka</c:v>
                      </c:pt>
                      <c:pt idx="2">
                        <c:v>Sagene</c:v>
                      </c:pt>
                      <c:pt idx="3">
                        <c:v>St. Hanshaugen</c:v>
                      </c:pt>
                      <c:pt idx="4">
                        <c:v>Frogner</c:v>
                      </c:pt>
                      <c:pt idx="5">
                        <c:v>Ullern</c:v>
                      </c:pt>
                      <c:pt idx="6">
                        <c:v>Vestre Aker</c:v>
                      </c:pt>
                      <c:pt idx="7">
                        <c:v>Nordre Aker</c:v>
                      </c:pt>
                      <c:pt idx="8">
                        <c:v>Bjerke</c:v>
                      </c:pt>
                      <c:pt idx="9">
                        <c:v>Grorud</c:v>
                      </c:pt>
                      <c:pt idx="10">
                        <c:v>Stovner</c:v>
                      </c:pt>
                      <c:pt idx="11">
                        <c:v>Alna</c:v>
                      </c:pt>
                      <c:pt idx="12">
                        <c:v>Østensjø</c:v>
                      </c:pt>
                      <c:pt idx="13">
                        <c:v>Nordstrand</c:v>
                      </c:pt>
                      <c:pt idx="14">
                        <c:v>Søndre Nordstrand</c:v>
                      </c:pt>
                      <c:pt idx="15">
                        <c:v>Oslo totalt</c:v>
                      </c:pt>
                    </c:strCache>
                  </c:strRef>
                </c:cat>
                <c:val>
                  <c:numRef>
                    <c:extLst xmlns:c15="http://schemas.microsoft.com/office/drawing/2012/chart">
                      <c:ext xmlns:c15="http://schemas.microsoft.com/office/drawing/2012/chart" uri="{02D57815-91ED-43cb-92C2-25804820EDAC}">
                        <c15:formulaRef>
                          <c15:sqref>'Tjenesteprofil 80 +bydeler 2021'!$W$38:$W$53</c15:sqref>
                        </c15:formulaRef>
                      </c:ext>
                    </c:extLst>
                    <c:numCache>
                      <c:formatCode>_-* #\ ##0.0_-;\-* #\ ##0.0_-;_-* "-"??_-;_-@_-</c:formatCode>
                      <c:ptCount val="16"/>
                      <c:pt idx="0">
                        <c:v>1.075268817204301</c:v>
                      </c:pt>
                      <c:pt idx="1">
                        <c:v>1.7777777777777777</c:v>
                      </c:pt>
                      <c:pt idx="2">
                        <c:v>1.2779552715654952</c:v>
                      </c:pt>
                      <c:pt idx="3">
                        <c:v>1.6574585635359116</c:v>
                      </c:pt>
                      <c:pt idx="4">
                        <c:v>1.1586452762923352</c:v>
                      </c:pt>
                      <c:pt idx="5">
                        <c:v>0.89837170129140931</c:v>
                      </c:pt>
                      <c:pt idx="6">
                        <c:v>0.99524015577671998</c:v>
                      </c:pt>
                      <c:pt idx="7">
                        <c:v>0.55027513756878443</c:v>
                      </c:pt>
                      <c:pt idx="8">
                        <c:v>1.0721247563352827</c:v>
                      </c:pt>
                      <c:pt idx="9">
                        <c:v>1.3669821240799158</c:v>
                      </c:pt>
                      <c:pt idx="10">
                        <c:v>0.73770491803278693</c:v>
                      </c:pt>
                      <c:pt idx="11">
                        <c:v>1.7678255745433118</c:v>
                      </c:pt>
                      <c:pt idx="12">
                        <c:v>1.5043547110055424</c:v>
                      </c:pt>
                      <c:pt idx="13">
                        <c:v>1.3704318936877076</c:v>
                      </c:pt>
                      <c:pt idx="14">
                        <c:v>1.6348773841961852</c:v>
                      </c:pt>
                      <c:pt idx="15">
                        <c:v>1.20926797747623</c:v>
                      </c:pt>
                    </c:numCache>
                  </c:numRef>
                </c:val>
                <c:extLst xmlns:c15="http://schemas.microsoft.com/office/drawing/2012/chart">
                  <c:ext xmlns:c16="http://schemas.microsoft.com/office/drawing/2014/chart" uri="{C3380CC4-5D6E-409C-BE32-E72D297353CC}">
                    <c16:uniqueId val="{00000003-7D57-4851-82F2-395D71EAA802}"/>
                  </c:ext>
                </c:extLst>
              </c15:ser>
            </c15:filteredBarSeries>
          </c:ext>
        </c:extLst>
      </c:barChart>
      <c:catAx>
        <c:axId val="1030824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crossAx val="1030832008"/>
        <c:crosses val="autoZero"/>
        <c:auto val="1"/>
        <c:lblAlgn val="ctr"/>
        <c:lblOffset val="100"/>
        <c:noMultiLvlLbl val="0"/>
      </c:catAx>
      <c:valAx>
        <c:axId val="10308320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dk1"/>
                </a:solidFill>
                <a:latin typeface="+mn-lt"/>
                <a:ea typeface="+mn-ea"/>
                <a:cs typeface="+mn-cs"/>
              </a:defRPr>
            </a:pPr>
            <a:endParaRPr lang="nb-NO"/>
          </a:p>
        </c:txPr>
        <c:crossAx val="103082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nb-NO"/>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0" y="323850"/>
          <a:ext cx="76200" cy="3333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6" name="Text Box 2">
          <a:extLst>
            <a:ext uri="{FF2B5EF4-FFF2-40B4-BE49-F238E27FC236}">
              <a16:creationId xmlns:a16="http://schemas.microsoft.com/office/drawing/2014/main" id="{00000000-0008-0000-0300-000006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23</xdr:row>
      <xdr:rowOff>34925</xdr:rowOff>
    </xdr:to>
    <xdr:sp macro="" textlink="">
      <xdr:nvSpPr>
        <xdr:cNvPr id="8" name="Text Box 4">
          <a:extLst>
            <a:ext uri="{FF2B5EF4-FFF2-40B4-BE49-F238E27FC236}">
              <a16:creationId xmlns:a16="http://schemas.microsoft.com/office/drawing/2014/main" id="{00000000-0008-0000-0300-000008000000}"/>
            </a:ext>
          </a:extLst>
        </xdr:cNvPr>
        <xdr:cNvSpPr txBox="1">
          <a:spLocks noChangeArrowheads="1"/>
        </xdr:cNvSpPr>
      </xdr:nvSpPr>
      <xdr:spPr bwMode="auto">
        <a:xfrm>
          <a:off x="0" y="3771900"/>
          <a:ext cx="76200" cy="32067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0" y="40576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0" y="40576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1" name="Text Box 4">
          <a:extLst>
            <a:ext uri="{FF2B5EF4-FFF2-40B4-BE49-F238E27FC236}">
              <a16:creationId xmlns:a16="http://schemas.microsoft.com/office/drawing/2014/main" id="{00000000-0008-0000-0300-00000B000000}"/>
            </a:ext>
          </a:extLst>
        </xdr:cNvPr>
        <xdr:cNvSpPr txBox="1">
          <a:spLocks noChangeArrowheads="1"/>
        </xdr:cNvSpPr>
      </xdr:nvSpPr>
      <xdr:spPr bwMode="auto">
        <a:xfrm>
          <a:off x="0" y="4057650"/>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2" name="Text Box 2">
          <a:extLst>
            <a:ext uri="{FF2B5EF4-FFF2-40B4-BE49-F238E27FC236}">
              <a16:creationId xmlns:a16="http://schemas.microsoft.com/office/drawing/2014/main" id="{00000000-0008-0000-0300-00000C000000}"/>
            </a:ext>
          </a:extLst>
        </xdr:cNvPr>
        <xdr:cNvSpPr txBox="1">
          <a:spLocks noChangeArrowheads="1"/>
        </xdr:cNvSpPr>
      </xdr:nvSpPr>
      <xdr:spPr bwMode="auto">
        <a:xfrm>
          <a:off x="0" y="45434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3" name="Text Box 3">
          <a:extLst>
            <a:ext uri="{FF2B5EF4-FFF2-40B4-BE49-F238E27FC236}">
              <a16:creationId xmlns:a16="http://schemas.microsoft.com/office/drawing/2014/main" id="{00000000-0008-0000-0300-00000D000000}"/>
            </a:ext>
          </a:extLst>
        </xdr:cNvPr>
        <xdr:cNvSpPr txBox="1">
          <a:spLocks noChangeArrowheads="1"/>
        </xdr:cNvSpPr>
      </xdr:nvSpPr>
      <xdr:spPr bwMode="auto">
        <a:xfrm>
          <a:off x="0" y="45434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14" name="Text Box 4">
          <a:extLst>
            <a:ext uri="{FF2B5EF4-FFF2-40B4-BE49-F238E27FC236}">
              <a16:creationId xmlns:a16="http://schemas.microsoft.com/office/drawing/2014/main" id="{00000000-0008-0000-0300-00000E000000}"/>
            </a:ext>
          </a:extLst>
        </xdr:cNvPr>
        <xdr:cNvSpPr txBox="1">
          <a:spLocks noChangeArrowheads="1"/>
        </xdr:cNvSpPr>
      </xdr:nvSpPr>
      <xdr:spPr bwMode="auto">
        <a:xfrm>
          <a:off x="0" y="454342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668383</xdr:colOff>
      <xdr:row>30</xdr:row>
      <xdr:rowOff>50347</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20</xdr:col>
      <xdr:colOff>829491</xdr:colOff>
      <xdr:row>30</xdr:row>
      <xdr:rowOff>57967</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xdr:row>
      <xdr:rowOff>0</xdr:rowOff>
    </xdr:from>
    <xdr:to>
      <xdr:col>9</xdr:col>
      <xdr:colOff>668383</xdr:colOff>
      <xdr:row>30</xdr:row>
      <xdr:rowOff>50347</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2</xdr:row>
      <xdr:rowOff>0</xdr:rowOff>
    </xdr:from>
    <xdr:to>
      <xdr:col>20</xdr:col>
      <xdr:colOff>829491</xdr:colOff>
      <xdr:row>30</xdr:row>
      <xdr:rowOff>57967</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yr23722\OneDrive%20-%20Oslo%20kommune\Befolkningsfremskrivning\2022\Fra%20SI%20-Kriteriebef2022-Med%20tilleggsinfo%20(uten%20kopling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elisabeth_boe_byr_oslo_kommune_no/Documents/Budsjett/Budsjett%202023/Budsjettoppsett%20FO3/Tjenesteprofil%202021%20-%20bydel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ØR korreksjon befolkning 67+"/>
      <sheetName val=" ETTER korreksjon befolkn 67+"/>
      <sheetName val="Ark1"/>
    </sheetNames>
    <sheetDataSet>
      <sheetData sheetId="0">
        <row r="5">
          <cell r="C5">
            <v>991</v>
          </cell>
          <cell r="D5">
            <v>3319</v>
          </cell>
          <cell r="E5">
            <v>3383</v>
          </cell>
          <cell r="F5">
            <v>1220</v>
          </cell>
          <cell r="G5">
            <v>690</v>
          </cell>
          <cell r="H5">
            <v>721</v>
          </cell>
          <cell r="I5">
            <v>3538</v>
          </cell>
          <cell r="J5">
            <v>8535</v>
          </cell>
          <cell r="K5">
            <v>16373</v>
          </cell>
          <cell r="L5">
            <v>8807</v>
          </cell>
          <cell r="M5">
            <v>8779</v>
          </cell>
          <cell r="N5">
            <v>2286</v>
          </cell>
          <cell r="O5">
            <v>854</v>
          </cell>
          <cell r="P5">
            <v>367</v>
          </cell>
          <cell r="Q5">
            <v>193</v>
          </cell>
          <cell r="R5">
            <v>90</v>
          </cell>
          <cell r="S5">
            <v>63</v>
          </cell>
        </row>
        <row r="6">
          <cell r="C6">
            <v>1094</v>
          </cell>
          <cell r="D6">
            <v>3159</v>
          </cell>
          <cell r="E6">
            <v>2919</v>
          </cell>
          <cell r="F6">
            <v>990</v>
          </cell>
          <cell r="G6">
            <v>602</v>
          </cell>
          <cell r="H6">
            <v>767</v>
          </cell>
          <cell r="I6">
            <v>5488</v>
          </cell>
          <cell r="J6">
            <v>11447</v>
          </cell>
          <cell r="K6">
            <v>17966</v>
          </cell>
          <cell r="L6">
            <v>8263</v>
          </cell>
          <cell r="M6">
            <v>7732</v>
          </cell>
          <cell r="N6">
            <v>1985</v>
          </cell>
          <cell r="O6">
            <v>787</v>
          </cell>
          <cell r="P6">
            <v>370</v>
          </cell>
          <cell r="Q6">
            <v>159</v>
          </cell>
          <cell r="R6">
            <v>108</v>
          </cell>
          <cell r="S6">
            <v>55</v>
          </cell>
        </row>
        <row r="7">
          <cell r="C7">
            <v>821</v>
          </cell>
          <cell r="D7">
            <v>2374</v>
          </cell>
          <cell r="E7">
            <v>2057</v>
          </cell>
          <cell r="F7">
            <v>610</v>
          </cell>
          <cell r="G7">
            <v>403</v>
          </cell>
          <cell r="H7">
            <v>497</v>
          </cell>
          <cell r="I7">
            <v>3717</v>
          </cell>
          <cell r="J7">
            <v>8510</v>
          </cell>
          <cell r="K7">
            <v>12806</v>
          </cell>
          <cell r="L7">
            <v>5557</v>
          </cell>
          <cell r="M7">
            <v>5795</v>
          </cell>
          <cell r="N7">
            <v>1771</v>
          </cell>
          <cell r="O7">
            <v>819</v>
          </cell>
          <cell r="P7">
            <v>336</v>
          </cell>
          <cell r="Q7">
            <v>195</v>
          </cell>
          <cell r="R7">
            <v>92</v>
          </cell>
          <cell r="S7">
            <v>64</v>
          </cell>
        </row>
        <row r="8">
          <cell r="C8">
            <v>482</v>
          </cell>
          <cell r="D8">
            <v>1510</v>
          </cell>
          <cell r="E8">
            <v>1556</v>
          </cell>
          <cell r="F8">
            <v>590</v>
          </cell>
          <cell r="G8">
            <v>364</v>
          </cell>
          <cell r="H8">
            <v>520</v>
          </cell>
          <cell r="I8">
            <v>4502</v>
          </cell>
          <cell r="J8">
            <v>7888</v>
          </cell>
          <cell r="K8">
            <v>9861</v>
          </cell>
          <cell r="L8">
            <v>4897</v>
          </cell>
          <cell r="M8">
            <v>5465</v>
          </cell>
          <cell r="N8">
            <v>1533</v>
          </cell>
          <cell r="O8">
            <v>685</v>
          </cell>
          <cell r="P8">
            <v>416</v>
          </cell>
          <cell r="Q8">
            <v>196</v>
          </cell>
          <cell r="R8">
            <v>116</v>
          </cell>
          <cell r="S8">
            <v>74</v>
          </cell>
        </row>
        <row r="9">
          <cell r="C9">
            <v>565</v>
          </cell>
          <cell r="D9">
            <v>1940</v>
          </cell>
          <cell r="E9">
            <v>2334</v>
          </cell>
          <cell r="F9">
            <v>982</v>
          </cell>
          <cell r="G9">
            <v>678</v>
          </cell>
          <cell r="H9">
            <v>836</v>
          </cell>
          <cell r="I9">
            <v>5366</v>
          </cell>
          <cell r="J9">
            <v>9385</v>
          </cell>
          <cell r="K9">
            <v>11557</v>
          </cell>
          <cell r="L9">
            <v>6706</v>
          </cell>
          <cell r="M9">
            <v>10689</v>
          </cell>
          <cell r="N9">
            <v>3717</v>
          </cell>
          <cell r="O9">
            <v>2080</v>
          </cell>
          <cell r="P9">
            <v>1142</v>
          </cell>
          <cell r="Q9">
            <v>629</v>
          </cell>
          <cell r="R9">
            <v>304</v>
          </cell>
          <cell r="S9">
            <v>116</v>
          </cell>
        </row>
        <row r="10">
          <cell r="C10">
            <v>414</v>
          </cell>
          <cell r="D10">
            <v>1973</v>
          </cell>
          <cell r="E10">
            <v>2845</v>
          </cell>
          <cell r="F10">
            <v>1225</v>
          </cell>
          <cell r="G10">
            <v>755</v>
          </cell>
          <cell r="H10">
            <v>706</v>
          </cell>
          <cell r="I10">
            <v>1513</v>
          </cell>
          <cell r="J10">
            <v>2125</v>
          </cell>
          <cell r="K10">
            <v>5109</v>
          </cell>
          <cell r="L10">
            <v>4872</v>
          </cell>
          <cell r="M10">
            <v>7020</v>
          </cell>
          <cell r="N10">
            <v>2842</v>
          </cell>
          <cell r="O10">
            <v>1690</v>
          </cell>
          <cell r="P10">
            <v>883</v>
          </cell>
          <cell r="Q10">
            <v>515</v>
          </cell>
          <cell r="R10">
            <v>286</v>
          </cell>
          <cell r="S10">
            <v>123</v>
          </cell>
        </row>
        <row r="11">
          <cell r="C11">
            <v>657</v>
          </cell>
          <cell r="D11">
            <v>3418</v>
          </cell>
          <cell r="E11">
            <v>4874</v>
          </cell>
          <cell r="F11">
            <v>2095</v>
          </cell>
          <cell r="G11">
            <v>1277</v>
          </cell>
          <cell r="H11">
            <v>1112</v>
          </cell>
          <cell r="I11">
            <v>2499</v>
          </cell>
          <cell r="J11">
            <v>2658</v>
          </cell>
          <cell r="K11">
            <v>7163</v>
          </cell>
          <cell r="L11">
            <v>7532</v>
          </cell>
          <cell r="M11">
            <v>9879</v>
          </cell>
          <cell r="N11">
            <v>3876</v>
          </cell>
          <cell r="O11">
            <v>2112</v>
          </cell>
          <cell r="P11">
            <v>1124</v>
          </cell>
          <cell r="Q11">
            <v>655</v>
          </cell>
          <cell r="R11">
            <v>393</v>
          </cell>
          <cell r="S11">
            <v>140</v>
          </cell>
        </row>
        <row r="12">
          <cell r="C12">
            <v>618</v>
          </cell>
          <cell r="D12">
            <v>3092</v>
          </cell>
          <cell r="E12">
            <v>4831</v>
          </cell>
          <cell r="F12">
            <v>2016</v>
          </cell>
          <cell r="G12">
            <v>1282</v>
          </cell>
          <cell r="H12">
            <v>1289</v>
          </cell>
          <cell r="I12">
            <v>4404</v>
          </cell>
          <cell r="J12">
            <v>4333</v>
          </cell>
          <cell r="K12">
            <v>7669</v>
          </cell>
          <cell r="L12">
            <v>7526</v>
          </cell>
          <cell r="M12">
            <v>10184</v>
          </cell>
          <cell r="N12">
            <v>3210</v>
          </cell>
          <cell r="O12">
            <v>1573</v>
          </cell>
          <cell r="P12">
            <v>881</v>
          </cell>
          <cell r="Q12">
            <v>603</v>
          </cell>
          <cell r="R12">
            <v>344</v>
          </cell>
          <cell r="S12">
            <v>127</v>
          </cell>
        </row>
        <row r="13">
          <cell r="C13">
            <v>545</v>
          </cell>
          <cell r="D13">
            <v>2323</v>
          </cell>
          <cell r="E13">
            <v>3097</v>
          </cell>
          <cell r="F13">
            <v>1261</v>
          </cell>
          <cell r="G13">
            <v>761</v>
          </cell>
          <cell r="H13">
            <v>765</v>
          </cell>
          <cell r="I13">
            <v>1890</v>
          </cell>
          <cell r="J13">
            <v>3061</v>
          </cell>
          <cell r="K13">
            <v>6849</v>
          </cell>
          <cell r="L13">
            <v>5411</v>
          </cell>
          <cell r="M13">
            <v>5851</v>
          </cell>
          <cell r="N13">
            <v>1589</v>
          </cell>
          <cell r="O13">
            <v>721</v>
          </cell>
          <cell r="P13">
            <v>462</v>
          </cell>
          <cell r="Q13">
            <v>275</v>
          </cell>
          <cell r="R13">
            <v>182</v>
          </cell>
          <cell r="S13">
            <v>74</v>
          </cell>
        </row>
        <row r="14">
          <cell r="C14">
            <v>308</v>
          </cell>
          <cell r="D14">
            <v>1533</v>
          </cell>
          <cell r="E14">
            <v>2236</v>
          </cell>
          <cell r="F14">
            <v>968</v>
          </cell>
          <cell r="G14">
            <v>629</v>
          </cell>
          <cell r="H14">
            <v>619</v>
          </cell>
          <cell r="I14">
            <v>1519</v>
          </cell>
          <cell r="J14">
            <v>1982</v>
          </cell>
          <cell r="K14">
            <v>4452</v>
          </cell>
          <cell r="L14">
            <v>3962</v>
          </cell>
          <cell r="M14">
            <v>5880</v>
          </cell>
          <cell r="N14">
            <v>1572</v>
          </cell>
          <cell r="O14">
            <v>798</v>
          </cell>
          <cell r="P14">
            <v>449</v>
          </cell>
          <cell r="Q14">
            <v>331</v>
          </cell>
          <cell r="R14">
            <v>172</v>
          </cell>
          <cell r="S14">
            <v>51</v>
          </cell>
        </row>
        <row r="15">
          <cell r="C15">
            <v>376</v>
          </cell>
          <cell r="D15">
            <v>1944</v>
          </cell>
          <cell r="E15">
            <v>2917</v>
          </cell>
          <cell r="F15">
            <v>1423</v>
          </cell>
          <cell r="G15">
            <v>964</v>
          </cell>
          <cell r="H15">
            <v>972</v>
          </cell>
          <cell r="I15">
            <v>2171</v>
          </cell>
          <cell r="J15">
            <v>2074</v>
          </cell>
          <cell r="K15">
            <v>4549</v>
          </cell>
          <cell r="L15">
            <v>4554</v>
          </cell>
          <cell r="M15">
            <v>6780</v>
          </cell>
          <cell r="N15">
            <v>2064</v>
          </cell>
          <cell r="O15">
            <v>1213</v>
          </cell>
          <cell r="P15">
            <v>681</v>
          </cell>
          <cell r="Q15">
            <v>354</v>
          </cell>
          <cell r="R15">
            <v>166</v>
          </cell>
          <cell r="S15">
            <v>57</v>
          </cell>
        </row>
        <row r="16">
          <cell r="C16">
            <v>561</v>
          </cell>
          <cell r="D16">
            <v>2949</v>
          </cell>
          <cell r="E16">
            <v>4231</v>
          </cell>
          <cell r="F16">
            <v>1718</v>
          </cell>
          <cell r="G16">
            <v>1144</v>
          </cell>
          <cell r="H16">
            <v>1106</v>
          </cell>
          <cell r="I16">
            <v>2711</v>
          </cell>
          <cell r="J16">
            <v>3642</v>
          </cell>
          <cell r="K16">
            <v>8431</v>
          </cell>
          <cell r="L16">
            <v>6987</v>
          </cell>
          <cell r="M16">
            <v>9555</v>
          </cell>
          <cell r="N16">
            <v>3151</v>
          </cell>
          <cell r="O16">
            <v>1517</v>
          </cell>
          <cell r="P16">
            <v>862</v>
          </cell>
          <cell r="Q16">
            <v>483</v>
          </cell>
          <cell r="R16">
            <v>244</v>
          </cell>
          <cell r="S16">
            <v>86</v>
          </cell>
        </row>
        <row r="17">
          <cell r="C17">
            <v>630</v>
          </cell>
          <cell r="D17">
            <v>3051</v>
          </cell>
          <cell r="E17">
            <v>4730</v>
          </cell>
          <cell r="F17">
            <v>1889</v>
          </cell>
          <cell r="G17">
            <v>1143</v>
          </cell>
          <cell r="H17">
            <v>1020</v>
          </cell>
          <cell r="I17">
            <v>2191</v>
          </cell>
          <cell r="J17">
            <v>2988</v>
          </cell>
          <cell r="K17">
            <v>8123</v>
          </cell>
          <cell r="L17">
            <v>7829</v>
          </cell>
          <cell r="M17">
            <v>10456</v>
          </cell>
          <cell r="N17">
            <v>2877</v>
          </cell>
          <cell r="O17">
            <v>1472</v>
          </cell>
          <cell r="P17">
            <v>1002</v>
          </cell>
          <cell r="Q17">
            <v>852</v>
          </cell>
          <cell r="R17">
            <v>476</v>
          </cell>
          <cell r="S17">
            <v>133</v>
          </cell>
        </row>
        <row r="18">
          <cell r="C18">
            <v>609</v>
          </cell>
          <cell r="D18">
            <v>3109</v>
          </cell>
          <cell r="E18">
            <v>4743</v>
          </cell>
          <cell r="F18">
            <v>2045</v>
          </cell>
          <cell r="G18">
            <v>1283</v>
          </cell>
          <cell r="H18">
            <v>1193</v>
          </cell>
          <cell r="I18">
            <v>2475</v>
          </cell>
          <cell r="J18">
            <v>3004</v>
          </cell>
          <cell r="K18">
            <v>7211</v>
          </cell>
          <cell r="L18">
            <v>8097</v>
          </cell>
          <cell r="M18">
            <v>10939</v>
          </cell>
          <cell r="N18">
            <v>3681</v>
          </cell>
          <cell r="O18">
            <v>1853</v>
          </cell>
          <cell r="P18">
            <v>1089</v>
          </cell>
          <cell r="Q18">
            <v>680</v>
          </cell>
          <cell r="R18">
            <v>408</v>
          </cell>
          <cell r="S18">
            <v>176</v>
          </cell>
        </row>
        <row r="19">
          <cell r="C19">
            <v>457</v>
          </cell>
          <cell r="D19">
            <v>2474</v>
          </cell>
          <cell r="E19">
            <v>3832</v>
          </cell>
          <cell r="F19">
            <v>1746</v>
          </cell>
          <cell r="G19">
            <v>1172</v>
          </cell>
          <cell r="H19">
            <v>1126</v>
          </cell>
          <cell r="I19">
            <v>2424</v>
          </cell>
          <cell r="J19">
            <v>2318</v>
          </cell>
          <cell r="K19">
            <v>5762</v>
          </cell>
          <cell r="L19">
            <v>5617</v>
          </cell>
          <cell r="M19">
            <v>8157</v>
          </cell>
          <cell r="N19">
            <v>2314</v>
          </cell>
          <cell r="O19">
            <v>943</v>
          </cell>
          <cell r="P19">
            <v>402</v>
          </cell>
          <cell r="Q19">
            <v>200</v>
          </cell>
          <cell r="R19">
            <v>105</v>
          </cell>
          <cell r="S19">
            <v>37</v>
          </cell>
        </row>
        <row r="20">
          <cell r="C20">
            <v>9</v>
          </cell>
          <cell r="D20">
            <v>91</v>
          </cell>
          <cell r="E20">
            <v>137</v>
          </cell>
          <cell r="F20">
            <v>50</v>
          </cell>
          <cell r="G20">
            <v>24</v>
          </cell>
          <cell r="H20">
            <v>21</v>
          </cell>
          <cell r="I20">
            <v>60</v>
          </cell>
          <cell r="J20">
            <v>104</v>
          </cell>
          <cell r="K20">
            <v>291</v>
          </cell>
          <cell r="L20">
            <v>330</v>
          </cell>
          <cell r="M20">
            <v>322</v>
          </cell>
          <cell r="N20">
            <v>43</v>
          </cell>
          <cell r="O20">
            <v>15</v>
          </cell>
          <cell r="P20">
            <v>13</v>
          </cell>
          <cell r="Q20">
            <v>4</v>
          </cell>
          <cell r="R20">
            <v>4</v>
          </cell>
          <cell r="S20">
            <v>4</v>
          </cell>
        </row>
        <row r="26">
          <cell r="C26">
            <v>8</v>
          </cell>
          <cell r="D26">
            <v>20</v>
          </cell>
          <cell r="E26">
            <v>10</v>
          </cell>
          <cell r="F26">
            <v>11</v>
          </cell>
          <cell r="G26">
            <v>2</v>
          </cell>
          <cell r="H26">
            <v>27</v>
          </cell>
          <cell r="I26">
            <v>314</v>
          </cell>
          <cell r="J26">
            <v>409</v>
          </cell>
          <cell r="K26">
            <v>435</v>
          </cell>
          <cell r="L26">
            <v>164</v>
          </cell>
          <cell r="M26">
            <v>144</v>
          </cell>
          <cell r="N26">
            <v>27</v>
          </cell>
          <cell r="O26">
            <v>10</v>
          </cell>
          <cell r="P26">
            <v>2</v>
          </cell>
          <cell r="Q26">
            <v>0</v>
          </cell>
          <cell r="R26">
            <v>5</v>
          </cell>
          <cell r="S26">
            <v>1</v>
          </cell>
        </row>
        <row r="29">
          <cell r="C29">
            <v>5</v>
          </cell>
          <cell r="D29">
            <v>21</v>
          </cell>
          <cell r="E29">
            <v>53</v>
          </cell>
          <cell r="F29">
            <v>30</v>
          </cell>
          <cell r="G29">
            <v>14</v>
          </cell>
          <cell r="H29">
            <v>22</v>
          </cell>
          <cell r="I29">
            <v>29</v>
          </cell>
          <cell r="J29">
            <v>29</v>
          </cell>
          <cell r="K29">
            <v>70</v>
          </cell>
          <cell r="L29">
            <v>113</v>
          </cell>
          <cell r="M29">
            <v>185</v>
          </cell>
          <cell r="N29">
            <v>57</v>
          </cell>
          <cell r="O29">
            <v>26</v>
          </cell>
          <cell r="P29">
            <v>14</v>
          </cell>
          <cell r="Q29">
            <v>8</v>
          </cell>
          <cell r="R29">
            <v>4</v>
          </cell>
          <cell r="S29">
            <v>0</v>
          </cell>
        </row>
        <row r="30">
          <cell r="C30">
            <v>6</v>
          </cell>
          <cell r="D30">
            <v>51</v>
          </cell>
          <cell r="E30">
            <v>90</v>
          </cell>
          <cell r="F30">
            <v>25</v>
          </cell>
          <cell r="G30">
            <v>18</v>
          </cell>
          <cell r="H30">
            <v>14</v>
          </cell>
          <cell r="I30">
            <v>43</v>
          </cell>
          <cell r="J30">
            <v>35</v>
          </cell>
          <cell r="K30">
            <v>102</v>
          </cell>
          <cell r="L30">
            <v>131</v>
          </cell>
          <cell r="M30">
            <v>253</v>
          </cell>
          <cell r="N30">
            <v>71</v>
          </cell>
          <cell r="O30">
            <v>20</v>
          </cell>
          <cell r="P30">
            <v>8</v>
          </cell>
          <cell r="Q30">
            <v>0</v>
          </cell>
          <cell r="R30">
            <v>4</v>
          </cell>
          <cell r="S30">
            <v>2</v>
          </cell>
        </row>
        <row r="31">
          <cell r="C31">
            <v>0</v>
          </cell>
          <cell r="D31">
            <v>0</v>
          </cell>
          <cell r="E31">
            <v>0</v>
          </cell>
          <cell r="F31">
            <v>0</v>
          </cell>
          <cell r="G31">
            <v>0</v>
          </cell>
          <cell r="H31">
            <v>0</v>
          </cell>
          <cell r="I31">
            <v>0</v>
          </cell>
          <cell r="J31">
            <v>0</v>
          </cell>
          <cell r="K31">
            <v>1</v>
          </cell>
          <cell r="L31">
            <v>0</v>
          </cell>
          <cell r="M31">
            <v>3</v>
          </cell>
          <cell r="N31">
            <v>0</v>
          </cell>
          <cell r="O31">
            <v>0</v>
          </cell>
          <cell r="P31">
            <v>0</v>
          </cell>
          <cell r="Q31">
            <v>0</v>
          </cell>
          <cell r="R31">
            <v>0</v>
          </cell>
          <cell r="S31">
            <v>0</v>
          </cell>
        </row>
        <row r="32">
          <cell r="C32">
            <v>0</v>
          </cell>
          <cell r="D32">
            <v>0</v>
          </cell>
          <cell r="E32">
            <v>0</v>
          </cell>
          <cell r="F32">
            <v>0</v>
          </cell>
          <cell r="G32">
            <v>0</v>
          </cell>
          <cell r="H32">
            <v>0</v>
          </cell>
          <cell r="I32">
            <v>0</v>
          </cell>
          <cell r="J32">
            <v>0</v>
          </cell>
          <cell r="K32">
            <v>0</v>
          </cell>
          <cell r="L32">
            <v>0</v>
          </cell>
          <cell r="M32">
            <v>5</v>
          </cell>
          <cell r="N32">
            <v>0</v>
          </cell>
          <cell r="O32">
            <v>0</v>
          </cell>
          <cell r="P32">
            <v>0</v>
          </cell>
          <cell r="Q32">
            <v>0</v>
          </cell>
          <cell r="R32">
            <v>0</v>
          </cell>
          <cell r="S32">
            <v>0</v>
          </cell>
        </row>
        <row r="33">
          <cell r="C33">
            <v>0</v>
          </cell>
          <cell r="D33">
            <v>0</v>
          </cell>
          <cell r="E33">
            <v>0</v>
          </cell>
          <cell r="F33">
            <v>1</v>
          </cell>
          <cell r="G33">
            <v>1</v>
          </cell>
          <cell r="H33">
            <v>3</v>
          </cell>
          <cell r="I33">
            <v>0</v>
          </cell>
          <cell r="J33">
            <v>0</v>
          </cell>
          <cell r="K33">
            <v>1</v>
          </cell>
          <cell r="L33">
            <v>1</v>
          </cell>
          <cell r="M33">
            <v>10</v>
          </cell>
          <cell r="N33">
            <v>3</v>
          </cell>
          <cell r="O33">
            <v>4</v>
          </cell>
          <cell r="P33">
            <v>1</v>
          </cell>
          <cell r="Q33">
            <v>0</v>
          </cell>
          <cell r="R33">
            <v>0</v>
          </cell>
          <cell r="S33">
            <v>0</v>
          </cell>
        </row>
        <row r="34">
          <cell r="C34">
            <v>0</v>
          </cell>
          <cell r="D34">
            <v>2</v>
          </cell>
          <cell r="E34">
            <v>3</v>
          </cell>
          <cell r="F34">
            <v>0</v>
          </cell>
          <cell r="G34">
            <v>0</v>
          </cell>
          <cell r="H34">
            <v>0</v>
          </cell>
          <cell r="I34">
            <v>5</v>
          </cell>
          <cell r="J34">
            <v>3</v>
          </cell>
          <cell r="K34">
            <v>8</v>
          </cell>
          <cell r="L34">
            <v>12</v>
          </cell>
          <cell r="M34">
            <v>8</v>
          </cell>
          <cell r="N34">
            <v>5</v>
          </cell>
          <cell r="O34">
            <v>2</v>
          </cell>
          <cell r="P34">
            <v>1</v>
          </cell>
          <cell r="Q34">
            <v>0</v>
          </cell>
          <cell r="R34">
            <v>0</v>
          </cell>
          <cell r="S34">
            <v>0</v>
          </cell>
        </row>
      </sheetData>
      <sheetData sheetId="1">
        <row r="5">
          <cell r="U5">
            <v>5</v>
          </cell>
          <cell r="V5">
            <v>8</v>
          </cell>
          <cell r="W5">
            <v>12</v>
          </cell>
          <cell r="X5">
            <v>5</v>
          </cell>
          <cell r="Y5">
            <v>5</v>
          </cell>
          <cell r="Z5">
            <v>9</v>
          </cell>
        </row>
        <row r="6">
          <cell r="U6">
            <v>0</v>
          </cell>
          <cell r="V6">
            <v>-3</v>
          </cell>
          <cell r="W6">
            <v>-7</v>
          </cell>
          <cell r="X6">
            <v>-1</v>
          </cell>
          <cell r="Y6">
            <v>-7</v>
          </cell>
          <cell r="Z6">
            <v>-2</v>
          </cell>
        </row>
        <row r="7">
          <cell r="U7">
            <v>-5</v>
          </cell>
          <cell r="V7">
            <v>-7</v>
          </cell>
          <cell r="W7">
            <v>-16</v>
          </cell>
          <cell r="X7">
            <v>-19</v>
          </cell>
          <cell r="Y7">
            <v>-12</v>
          </cell>
          <cell r="Z7">
            <v>-14</v>
          </cell>
        </row>
        <row r="8">
          <cell r="U8">
            <v>-11</v>
          </cell>
          <cell r="V8">
            <v>-16</v>
          </cell>
          <cell r="W8">
            <v>-16</v>
          </cell>
          <cell r="X8">
            <v>-19</v>
          </cell>
          <cell r="Y8">
            <v>-25</v>
          </cell>
          <cell r="Z8">
            <v>-18</v>
          </cell>
        </row>
        <row r="9">
          <cell r="U9">
            <v>10</v>
          </cell>
          <cell r="V9">
            <v>5</v>
          </cell>
          <cell r="W9">
            <v>17</v>
          </cell>
          <cell r="X9">
            <v>2</v>
          </cell>
          <cell r="Y9">
            <v>18</v>
          </cell>
          <cell r="Z9">
            <v>16</v>
          </cell>
        </row>
        <row r="10">
          <cell r="U10">
            <v>-9</v>
          </cell>
          <cell r="V10">
            <v>-2</v>
          </cell>
          <cell r="W10">
            <v>-1</v>
          </cell>
          <cell r="X10">
            <v>-1</v>
          </cell>
          <cell r="Y10">
            <v>-16</v>
          </cell>
          <cell r="Z10">
            <v>-8</v>
          </cell>
        </row>
        <row r="11">
          <cell r="U11">
            <v>-1</v>
          </cell>
          <cell r="V11">
            <v>3</v>
          </cell>
          <cell r="W11">
            <v>8</v>
          </cell>
          <cell r="X11">
            <v>-11</v>
          </cell>
          <cell r="Y11">
            <v>-1</v>
          </cell>
          <cell r="Z11">
            <v>3</v>
          </cell>
        </row>
        <row r="12">
          <cell r="U12">
            <v>14</v>
          </cell>
          <cell r="V12">
            <v>15</v>
          </cell>
          <cell r="W12">
            <v>12</v>
          </cell>
          <cell r="X12">
            <v>16</v>
          </cell>
          <cell r="Y12">
            <v>7</v>
          </cell>
          <cell r="Z12">
            <v>9</v>
          </cell>
        </row>
        <row r="13">
          <cell r="U13">
            <v>-7</v>
          </cell>
          <cell r="V13">
            <v>1</v>
          </cell>
          <cell r="W13">
            <v>5</v>
          </cell>
          <cell r="X13">
            <v>11</v>
          </cell>
          <cell r="Y13">
            <v>12</v>
          </cell>
          <cell r="Z13">
            <v>5</v>
          </cell>
        </row>
        <row r="14">
          <cell r="U14">
            <v>6</v>
          </cell>
          <cell r="V14">
            <v>3</v>
          </cell>
          <cell r="W14">
            <v>-6</v>
          </cell>
          <cell r="X14">
            <v>-19</v>
          </cell>
          <cell r="Y14">
            <v>-17</v>
          </cell>
          <cell r="Z14">
            <v>-10</v>
          </cell>
        </row>
        <row r="15">
          <cell r="U15">
            <v>-11</v>
          </cell>
          <cell r="V15">
            <v>-10</v>
          </cell>
          <cell r="W15">
            <v>0</v>
          </cell>
          <cell r="X15">
            <v>-10</v>
          </cell>
          <cell r="Y15">
            <v>-12</v>
          </cell>
          <cell r="Z15">
            <v>-16</v>
          </cell>
        </row>
        <row r="16">
          <cell r="U16">
            <v>25</v>
          </cell>
          <cell r="V16">
            <v>4</v>
          </cell>
          <cell r="W16">
            <v>-5</v>
          </cell>
          <cell r="X16">
            <v>17</v>
          </cell>
          <cell r="Y16">
            <v>7</v>
          </cell>
          <cell r="Z16">
            <v>3</v>
          </cell>
        </row>
        <row r="17">
          <cell r="U17">
            <v>-5</v>
          </cell>
          <cell r="V17">
            <v>4</v>
          </cell>
          <cell r="W17">
            <v>4</v>
          </cell>
          <cell r="X17">
            <v>23</v>
          </cell>
          <cell r="Y17">
            <v>24</v>
          </cell>
          <cell r="Z17">
            <v>12</v>
          </cell>
        </row>
        <row r="18">
          <cell r="U18">
            <v>10</v>
          </cell>
          <cell r="V18">
            <v>8</v>
          </cell>
          <cell r="W18">
            <v>7</v>
          </cell>
          <cell r="X18">
            <v>13</v>
          </cell>
          <cell r="Y18">
            <v>22</v>
          </cell>
          <cell r="Z18">
            <v>13</v>
          </cell>
        </row>
        <row r="19">
          <cell r="U19">
            <v>4</v>
          </cell>
          <cell r="V19">
            <v>1</v>
          </cell>
          <cell r="W19">
            <v>-1</v>
          </cell>
          <cell r="X19">
            <v>-4</v>
          </cell>
          <cell r="Y19">
            <v>-3</v>
          </cell>
          <cell r="Z19">
            <v>-2</v>
          </cell>
        </row>
        <row r="23">
          <cell r="N23">
            <v>4</v>
          </cell>
          <cell r="O23">
            <v>2</v>
          </cell>
          <cell r="P23">
            <v>3</v>
          </cell>
          <cell r="Q23">
            <v>0</v>
          </cell>
          <cell r="R23">
            <v>0</v>
          </cell>
          <cell r="S23">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f"/>
      <sheetName val="Tjenesteprofil 80+ bydeler 2020"/>
      <sheetName val="Tjenesteprofil 80+ bydeler 2021"/>
      <sheetName val="Inst"/>
      <sheetName val="Befolkning 2022"/>
      <sheetName val="Hjskp og pb"/>
    </sheetNames>
    <sheetDataSet>
      <sheetData sheetId="0"/>
      <sheetData sheetId="1">
        <row r="37">
          <cell r="U37" t="str">
            <v>Andel personer 80+ år med hjemmetjenester</v>
          </cell>
          <cell r="V37" t="str">
            <v>Andel innbyggere 80+ år i langtidsopphold i institusjon</v>
          </cell>
          <cell r="W37" t="str">
            <v>Andel innbyggere 80+ år i korttidsopphold i institusjon</v>
          </cell>
          <cell r="X37" t="str">
            <v>Andel innbyggere 80+ år i institusjon</v>
          </cell>
        </row>
        <row r="38">
          <cell r="T38" t="str">
            <v>Gamle Oslo</v>
          </cell>
          <cell r="U38">
            <v>27.870967741935484</v>
          </cell>
          <cell r="V38">
            <v>12.774193548387096</v>
          </cell>
          <cell r="W38">
            <v>0.77419354838709675</v>
          </cell>
          <cell r="X38">
            <v>13.548387096774192</v>
          </cell>
        </row>
        <row r="39">
          <cell r="T39" t="str">
            <v>Grünerløkka</v>
          </cell>
          <cell r="U39">
            <v>34.023668639053255</v>
          </cell>
          <cell r="V39">
            <v>13.017751479289942</v>
          </cell>
          <cell r="W39">
            <v>1.4792899408284024</v>
          </cell>
          <cell r="X39">
            <v>14.497041420118343</v>
          </cell>
        </row>
        <row r="40">
          <cell r="T40" t="str">
            <v>Sagene</v>
          </cell>
          <cell r="U40">
            <v>30.349013657056144</v>
          </cell>
          <cell r="V40">
            <v>14.264036418816389</v>
          </cell>
          <cell r="W40">
            <v>1.6691957511380879</v>
          </cell>
          <cell r="X40">
            <v>15.933232169954476</v>
          </cell>
        </row>
        <row r="41">
          <cell r="T41" t="str">
            <v>St. Hanshaugen</v>
          </cell>
          <cell r="U41">
            <v>31.182795698924732</v>
          </cell>
          <cell r="V41">
            <v>8.736559139784946</v>
          </cell>
          <cell r="W41">
            <v>0.5376344086021505</v>
          </cell>
          <cell r="X41">
            <v>9.2741935483870961</v>
          </cell>
        </row>
        <row r="42">
          <cell r="T42" t="str">
            <v>Frogner</v>
          </cell>
          <cell r="U42">
            <v>24.363636363636363</v>
          </cell>
          <cell r="V42">
            <v>12.136363636363637</v>
          </cell>
          <cell r="W42">
            <v>1.0454545454545454</v>
          </cell>
          <cell r="X42">
            <v>13.181818181818182</v>
          </cell>
        </row>
        <row r="43">
          <cell r="T43" t="str">
            <v>Ullern</v>
          </cell>
          <cell r="U43">
            <v>22.502870264064295</v>
          </cell>
          <cell r="V43">
            <v>10.677382319173365</v>
          </cell>
          <cell r="W43">
            <v>1.1481056257175659</v>
          </cell>
          <cell r="X43">
            <v>11.825487944890931</v>
          </cell>
        </row>
        <row r="44">
          <cell r="T44" t="str">
            <v>Vestre Aker</v>
          </cell>
          <cell r="U44">
            <v>24.099599822143176</v>
          </cell>
          <cell r="V44">
            <v>10.004446420631393</v>
          </cell>
          <cell r="W44">
            <v>1.1560693641618498</v>
          </cell>
          <cell r="X44">
            <v>11.160515784793242</v>
          </cell>
        </row>
        <row r="45">
          <cell r="T45" t="str">
            <v>Nordre Aker</v>
          </cell>
          <cell r="U45">
            <v>24.987251402345741</v>
          </cell>
          <cell r="V45">
            <v>10.708822029576746</v>
          </cell>
          <cell r="W45">
            <v>0.71392146863844974</v>
          </cell>
          <cell r="X45">
            <v>11.422743498215196</v>
          </cell>
        </row>
        <row r="46">
          <cell r="T46" t="str">
            <v>Bjerke</v>
          </cell>
          <cell r="U46">
            <v>33.397870280735724</v>
          </cell>
          <cell r="V46">
            <v>10.261374636979671</v>
          </cell>
          <cell r="W46">
            <v>1.3552758954501452</v>
          </cell>
          <cell r="X46">
            <v>11.616650532429816</v>
          </cell>
        </row>
        <row r="47">
          <cell r="T47" t="str">
            <v>Grorud</v>
          </cell>
          <cell r="U47">
            <v>31.584362139917694</v>
          </cell>
          <cell r="V47">
            <v>12.551440329218106</v>
          </cell>
          <cell r="W47">
            <v>1.5432098765432098</v>
          </cell>
          <cell r="X47">
            <v>14.094650205761317</v>
          </cell>
        </row>
        <row r="48">
          <cell r="T48" t="str">
            <v>Stovner</v>
          </cell>
          <cell r="U48">
            <v>25.145228215767634</v>
          </cell>
          <cell r="V48">
            <v>9.2946058091286314</v>
          </cell>
          <cell r="W48">
            <v>0.49792531120331951</v>
          </cell>
          <cell r="X48">
            <v>9.7925311203319509</v>
          </cell>
        </row>
        <row r="49">
          <cell r="T49" t="str">
            <v>Alna</v>
          </cell>
          <cell r="U49">
            <v>26.519337016574585</v>
          </cell>
          <cell r="V49">
            <v>11.111111111111111</v>
          </cell>
          <cell r="W49">
            <v>1.2277470841006752</v>
          </cell>
          <cell r="X49">
            <v>12.338858195211786</v>
          </cell>
        </row>
        <row r="50">
          <cell r="T50" t="str">
            <v>Østensjø</v>
          </cell>
          <cell r="U50">
            <v>29.612756264236904</v>
          </cell>
          <cell r="V50">
            <v>14.085041761579348</v>
          </cell>
          <cell r="W50">
            <v>1.4426727410782081</v>
          </cell>
          <cell r="X50">
            <v>15.527714502657556</v>
          </cell>
        </row>
        <row r="51">
          <cell r="T51" t="str">
            <v>Nordstrand</v>
          </cell>
          <cell r="U51">
            <v>28.680611423974256</v>
          </cell>
          <cell r="V51">
            <v>14.400643604183427</v>
          </cell>
          <cell r="W51">
            <v>1.246983105390185</v>
          </cell>
          <cell r="X51">
            <v>15.647626709573613</v>
          </cell>
        </row>
        <row r="52">
          <cell r="T52" t="str">
            <v>Søndre Nordstrand</v>
          </cell>
          <cell r="U52">
            <v>24.861878453038674</v>
          </cell>
          <cell r="V52">
            <v>8.9779005524861883</v>
          </cell>
          <cell r="W52">
            <v>1.1049723756906078</v>
          </cell>
          <cell r="X52">
            <v>10.082872928176796</v>
          </cell>
        </row>
        <row r="53">
          <cell r="T53" t="str">
            <v>Oslo totalt</v>
          </cell>
          <cell r="U53">
            <v>27.193508229978331</v>
          </cell>
          <cell r="V53">
            <v>11.752501267923833</v>
          </cell>
          <cell r="W53">
            <v>1.1342155009451795</v>
          </cell>
          <cell r="X53">
            <v>12.886716768869013</v>
          </cell>
        </row>
      </sheetData>
      <sheetData sheetId="2">
        <row r="37">
          <cell r="U37" t="str">
            <v>Andel personer 80+ år med hjemmetjenester</v>
          </cell>
          <cell r="V37" t="str">
            <v>Andel innbyggere 80+ år i langtidsopphold i institusjon</v>
          </cell>
          <cell r="W37" t="str">
            <v>Andel innbyggere 80+ år i korttidsopphold i institusjon</v>
          </cell>
        </row>
        <row r="38">
          <cell r="T38" t="str">
            <v>Gamle Oslo</v>
          </cell>
          <cell r="U38">
            <v>25.940860215053764</v>
          </cell>
          <cell r="V38">
            <v>11.021505376344086</v>
          </cell>
          <cell r="W38">
            <v>1.075268817204301</v>
          </cell>
        </row>
        <row r="39">
          <cell r="T39" t="str">
            <v>Grünerløkka</v>
          </cell>
          <cell r="U39">
            <v>35.703703703703702</v>
          </cell>
          <cell r="V39">
            <v>12</v>
          </cell>
          <cell r="W39">
            <v>1.7777777777777777</v>
          </cell>
        </row>
        <row r="40">
          <cell r="T40" t="str">
            <v>Sagene</v>
          </cell>
          <cell r="U40">
            <v>32.747603833865817</v>
          </cell>
          <cell r="V40">
            <v>13.258785942492013</v>
          </cell>
          <cell r="W40">
            <v>1.2779552715654952</v>
          </cell>
        </row>
        <row r="41">
          <cell r="T41" t="str">
            <v>St. Hanshaugen</v>
          </cell>
          <cell r="U41">
            <v>30.11049723756906</v>
          </cell>
          <cell r="V41">
            <v>7.7348066298342539</v>
          </cell>
          <cell r="W41">
            <v>1.6574585635359116</v>
          </cell>
        </row>
        <row r="42">
          <cell r="T42" t="str">
            <v>Frogner</v>
          </cell>
          <cell r="U42">
            <v>24.509803921568629</v>
          </cell>
          <cell r="V42">
            <v>12.522281639928698</v>
          </cell>
          <cell r="W42">
            <v>1.1586452762923352</v>
          </cell>
        </row>
        <row r="43">
          <cell r="T43" t="str">
            <v>Ullern</v>
          </cell>
          <cell r="U43">
            <v>23.245367770915216</v>
          </cell>
          <cell r="V43">
            <v>10.892756878158337</v>
          </cell>
          <cell r="W43">
            <v>0.89837170129140931</v>
          </cell>
        </row>
        <row r="44">
          <cell r="T44" t="str">
            <v>Vestre Aker</v>
          </cell>
          <cell r="U44">
            <v>24.188662916486368</v>
          </cell>
          <cell r="V44">
            <v>9.1735179575941146</v>
          </cell>
          <cell r="W44">
            <v>0.99524015577671998</v>
          </cell>
        </row>
        <row r="45">
          <cell r="T45" t="str">
            <v>Nordre Aker</v>
          </cell>
          <cell r="U45">
            <v>22.71135567783892</v>
          </cell>
          <cell r="V45">
            <v>10.055027513756878</v>
          </cell>
          <cell r="W45">
            <v>0.55027513756878443</v>
          </cell>
        </row>
        <row r="46">
          <cell r="T46" t="str">
            <v>Bjerke</v>
          </cell>
          <cell r="U46">
            <v>30.701754385964911</v>
          </cell>
          <cell r="V46">
            <v>9.9415204678362574</v>
          </cell>
          <cell r="W46">
            <v>1.0721247563352827</v>
          </cell>
        </row>
        <row r="47">
          <cell r="T47" t="str">
            <v>Grorud</v>
          </cell>
          <cell r="U47">
            <v>31.966351209253418</v>
          </cell>
          <cell r="V47">
            <v>12.828601472134595</v>
          </cell>
          <cell r="W47">
            <v>1.3669821240799158</v>
          </cell>
        </row>
        <row r="48">
          <cell r="T48" t="str">
            <v>Stovner</v>
          </cell>
          <cell r="U48">
            <v>25.409836065573771</v>
          </cell>
          <cell r="V48">
            <v>8.9344262295081975</v>
          </cell>
          <cell r="W48">
            <v>0.73770491803278693</v>
          </cell>
        </row>
        <row r="49">
          <cell r="T49" t="str">
            <v>Alna</v>
          </cell>
          <cell r="U49">
            <v>27.990571596935769</v>
          </cell>
          <cell r="V49">
            <v>9.3105480259281084</v>
          </cell>
          <cell r="W49">
            <v>1.7678255745433118</v>
          </cell>
        </row>
        <row r="50">
          <cell r="T50" t="str">
            <v>Østensjø</v>
          </cell>
          <cell r="U50">
            <v>29.01821060965954</v>
          </cell>
          <cell r="V50">
            <v>13.855898653998416</v>
          </cell>
          <cell r="W50">
            <v>1.5043547110055424</v>
          </cell>
        </row>
        <row r="51">
          <cell r="T51" t="str">
            <v>Nordstrand</v>
          </cell>
          <cell r="U51">
            <v>27.61627906976744</v>
          </cell>
          <cell r="V51">
            <v>13.081395348837209</v>
          </cell>
          <cell r="W51">
            <v>1.3704318936877076</v>
          </cell>
        </row>
        <row r="52">
          <cell r="T52" t="str">
            <v>Søndre Nordstrand</v>
          </cell>
          <cell r="U52">
            <v>24.250681198910083</v>
          </cell>
          <cell r="V52">
            <v>9.1280653950953674</v>
          </cell>
          <cell r="W52">
            <v>1.6348773841961852</v>
          </cell>
        </row>
        <row r="53">
          <cell r="T53" t="str">
            <v>Oslo totalt</v>
          </cell>
          <cell r="U53">
            <v>26.834671836056494</v>
          </cell>
          <cell r="V53">
            <v>11.137265762023446</v>
          </cell>
          <cell r="W53">
            <v>1.20926797747623</v>
          </cell>
        </row>
      </sheetData>
      <sheetData sheetId="3"/>
      <sheetData sheetId="4"/>
      <sheetData sheetId="5"/>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31"/>
  <sheetViews>
    <sheetView showGridLines="0" tabSelected="1" topLeftCell="A12" workbookViewId="0">
      <selection activeCell="A19" sqref="A19:E25"/>
    </sheetView>
  </sheetViews>
  <sheetFormatPr baseColWidth="10" defaultColWidth="10.85546875" defaultRowHeight="15" x14ac:dyDescent="0.25"/>
  <cols>
    <col min="1" max="1" width="46.140625" style="2" customWidth="1"/>
    <col min="2" max="2" width="12.5703125" style="2" customWidth="1"/>
    <col min="3" max="3" width="12.85546875" style="2" customWidth="1"/>
    <col min="4" max="4" width="11.42578125" style="2" customWidth="1"/>
    <col min="5" max="5" width="11.85546875" style="2" customWidth="1"/>
    <col min="6" max="16384" width="10.85546875" style="2"/>
  </cols>
  <sheetData>
    <row r="5" spans="1:8" ht="18.75" x14ac:dyDescent="0.4">
      <c r="A5" s="29" t="s">
        <v>93</v>
      </c>
      <c r="B5" s="30"/>
      <c r="C5" s="31"/>
    </row>
    <row r="6" spans="1:8" ht="18.75" x14ac:dyDescent="0.3">
      <c r="A6" s="32"/>
      <c r="B6" s="33"/>
    </row>
    <row r="7" spans="1:8" ht="28.5" x14ac:dyDescent="0.3">
      <c r="A7" s="34" t="s">
        <v>31</v>
      </c>
      <c r="B7" s="35" t="s">
        <v>34</v>
      </c>
      <c r="C7" s="35" t="s">
        <v>86</v>
      </c>
      <c r="D7" s="35" t="s">
        <v>35</v>
      </c>
      <c r="E7" s="35" t="s">
        <v>87</v>
      </c>
    </row>
    <row r="8" spans="1:8" ht="29.25" customHeight="1" x14ac:dyDescent="0.3">
      <c r="A8" s="36" t="s">
        <v>150</v>
      </c>
      <c r="B8" s="89"/>
      <c r="C8" s="89"/>
      <c r="D8" s="37">
        <v>0.8</v>
      </c>
      <c r="E8" s="37">
        <v>0.8</v>
      </c>
      <c r="F8" s="38"/>
      <c r="G8" s="38"/>
      <c r="H8" s="38"/>
    </row>
    <row r="9" spans="1:8" ht="27.75" customHeight="1" x14ac:dyDescent="0.3">
      <c r="A9" s="39" t="s">
        <v>36</v>
      </c>
      <c r="B9" s="90"/>
      <c r="C9" s="90"/>
      <c r="D9" s="40">
        <v>0.5</v>
      </c>
      <c r="E9" s="40">
        <v>0.5</v>
      </c>
      <c r="F9" s="38"/>
      <c r="G9" s="38"/>
    </row>
    <row r="10" spans="1:8" ht="15.75" x14ac:dyDescent="0.3">
      <c r="A10" s="50" t="s">
        <v>151</v>
      </c>
      <c r="B10" s="50"/>
      <c r="C10" s="38"/>
      <c r="D10" s="38"/>
    </row>
    <row r="11" spans="1:8" ht="15.75" x14ac:dyDescent="0.3">
      <c r="A11" s="52" t="s">
        <v>80</v>
      </c>
      <c r="B11" s="53"/>
      <c r="C11" s="53"/>
      <c r="D11" s="53"/>
      <c r="E11" s="53"/>
      <c r="F11" s="53"/>
    </row>
    <row r="12" spans="1:8" x14ac:dyDescent="0.25">
      <c r="G12" s="53"/>
    </row>
    <row r="13" spans="1:8" ht="15.75" x14ac:dyDescent="0.3">
      <c r="A13" s="52"/>
      <c r="B13" s="53"/>
      <c r="C13" s="53"/>
      <c r="D13" s="53"/>
      <c r="E13" s="53"/>
      <c r="F13" s="53"/>
      <c r="G13" s="53"/>
    </row>
    <row r="14" spans="1:8" ht="15.75" x14ac:dyDescent="0.3">
      <c r="A14" s="38" t="s">
        <v>94</v>
      </c>
    </row>
    <row r="17" spans="1:9" ht="18.75" x14ac:dyDescent="0.4">
      <c r="A17" s="29" t="s">
        <v>85</v>
      </c>
      <c r="B17" s="30"/>
      <c r="C17" s="30"/>
    </row>
    <row r="18" spans="1:9" ht="18.75" x14ac:dyDescent="0.3">
      <c r="A18" s="32"/>
      <c r="B18" s="33"/>
    </row>
    <row r="19" spans="1:9" ht="28.5" x14ac:dyDescent="0.3">
      <c r="A19" s="34" t="s">
        <v>37</v>
      </c>
      <c r="B19" s="35" t="s">
        <v>34</v>
      </c>
      <c r="C19" s="35" t="s">
        <v>86</v>
      </c>
      <c r="D19" s="35" t="s">
        <v>35</v>
      </c>
      <c r="E19" s="35" t="s">
        <v>87</v>
      </c>
    </row>
    <row r="20" spans="1:9" ht="27" x14ac:dyDescent="0.3">
      <c r="A20" s="41" t="s">
        <v>38</v>
      </c>
      <c r="B20" s="134"/>
      <c r="C20" s="134"/>
      <c r="D20" s="43"/>
      <c r="E20" s="43"/>
      <c r="F20" s="38" t="s">
        <v>88</v>
      </c>
      <c r="G20" s="38"/>
      <c r="H20" s="44"/>
    </row>
    <row r="21" spans="1:9" ht="27" x14ac:dyDescent="0.3">
      <c r="A21" s="41" t="s">
        <v>79</v>
      </c>
      <c r="B21" s="48"/>
      <c r="C21" s="48"/>
      <c r="D21" s="48"/>
      <c r="E21" s="48"/>
      <c r="F21" s="38" t="s">
        <v>88</v>
      </c>
      <c r="G21" s="38"/>
      <c r="H21" s="44"/>
    </row>
    <row r="22" spans="1:9" ht="26.25" customHeight="1" x14ac:dyDescent="0.3">
      <c r="A22" s="55" t="s">
        <v>78</v>
      </c>
      <c r="B22" s="48"/>
      <c r="C22" s="48"/>
      <c r="D22" s="48"/>
      <c r="E22" s="48"/>
      <c r="F22" s="38" t="s">
        <v>88</v>
      </c>
      <c r="G22" s="38"/>
      <c r="H22" s="38"/>
      <c r="I22" s="38"/>
    </row>
    <row r="23" spans="1:9" ht="31.5" customHeight="1" x14ac:dyDescent="0.3">
      <c r="A23" s="41" t="s">
        <v>81</v>
      </c>
      <c r="B23" s="42"/>
      <c r="C23" s="42"/>
      <c r="D23" s="43"/>
      <c r="E23" s="43"/>
      <c r="F23" s="38" t="s">
        <v>89</v>
      </c>
      <c r="G23" s="38"/>
      <c r="H23" s="44"/>
    </row>
    <row r="24" spans="1:9" ht="31.5" customHeight="1" x14ac:dyDescent="0.3">
      <c r="A24" s="41" t="s">
        <v>32</v>
      </c>
      <c r="B24" s="45"/>
      <c r="C24" s="46"/>
      <c r="D24" s="47"/>
      <c r="E24" s="47"/>
      <c r="F24" s="38" t="s">
        <v>89</v>
      </c>
      <c r="G24" s="38"/>
      <c r="H24" s="44"/>
    </row>
    <row r="25" spans="1:9" ht="21" customHeight="1" x14ac:dyDescent="0.3">
      <c r="A25" s="41" t="s">
        <v>82</v>
      </c>
      <c r="B25" s="48"/>
      <c r="C25" s="43"/>
      <c r="D25" s="48"/>
      <c r="E25" s="48"/>
      <c r="F25" s="38" t="s">
        <v>89</v>
      </c>
      <c r="G25" s="38"/>
      <c r="H25" s="44"/>
    </row>
    <row r="26" spans="1:9" ht="27.75" customHeight="1" x14ac:dyDescent="0.3">
      <c r="A26" s="50" t="s">
        <v>33</v>
      </c>
      <c r="B26" s="54"/>
      <c r="C26" s="54"/>
      <c r="D26" s="54"/>
      <c r="E26" s="54"/>
      <c r="F26" s="38"/>
      <c r="G26" s="38"/>
      <c r="H26" s="44"/>
    </row>
    <row r="27" spans="1:9" ht="12.6" customHeight="1" x14ac:dyDescent="0.3">
      <c r="A27" s="51" t="s">
        <v>39</v>
      </c>
      <c r="B27" s="54"/>
      <c r="C27" s="54"/>
      <c r="D27" s="54"/>
      <c r="E27" s="54"/>
      <c r="F27" s="38"/>
      <c r="G27" s="38"/>
      <c r="H27" s="44"/>
    </row>
    <row r="28" spans="1:9" ht="12.95" customHeight="1" x14ac:dyDescent="0.3">
      <c r="A28" s="50" t="s">
        <v>83</v>
      </c>
      <c r="B28" s="54"/>
      <c r="C28" s="54"/>
      <c r="D28" s="54"/>
      <c r="E28" s="54"/>
      <c r="F28" s="38"/>
      <c r="G28" s="38"/>
      <c r="H28" s="44"/>
    </row>
    <row r="29" spans="1:9" ht="12.6" customHeight="1" x14ac:dyDescent="0.3">
      <c r="A29" s="50" t="s">
        <v>84</v>
      </c>
      <c r="B29" s="50"/>
      <c r="C29" s="50"/>
      <c r="D29" s="38"/>
    </row>
    <row r="30" spans="1:9" ht="15.75" x14ac:dyDescent="0.3">
      <c r="A30" s="49"/>
    </row>
    <row r="31" spans="1:9" ht="15.75" x14ac:dyDescent="0.3">
      <c r="A31" s="38" t="s">
        <v>90</v>
      </c>
    </row>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K28" sqref="K28"/>
    </sheetView>
  </sheetViews>
  <sheetFormatPr baseColWidth="10" defaultRowHeight="12.75" x14ac:dyDescent="0.2"/>
  <cols>
    <col min="1" max="1" width="30.140625" style="1" customWidth="1"/>
    <col min="2" max="2" width="10.5703125" style="1" customWidth="1"/>
    <col min="3" max="3" width="9.42578125" style="1" customWidth="1"/>
    <col min="4" max="4" width="9.140625" style="1" customWidth="1"/>
    <col min="5" max="5" width="9.28515625" style="1" customWidth="1"/>
    <col min="6" max="6" width="8.85546875" style="1" customWidth="1"/>
    <col min="7" max="7" width="9.5703125" style="1" customWidth="1"/>
    <col min="8" max="8" width="13" style="1" customWidth="1"/>
    <col min="9" max="248" width="11.42578125" style="1"/>
    <col min="249" max="249" width="23.42578125" style="1" customWidth="1"/>
    <col min="250" max="250" width="8.5703125" style="1" customWidth="1"/>
    <col min="251" max="251" width="8" style="1" customWidth="1"/>
    <col min="252" max="252" width="8.85546875" style="1" customWidth="1"/>
    <col min="253" max="253" width="9.5703125" style="1" customWidth="1"/>
    <col min="254" max="254" width="8.85546875" style="1" customWidth="1"/>
    <col min="255" max="255" width="8.42578125" style="1" customWidth="1"/>
    <col min="256" max="504" width="11.42578125" style="1"/>
    <col min="505" max="505" width="23.42578125" style="1" customWidth="1"/>
    <col min="506" max="506" width="8.5703125" style="1" customWidth="1"/>
    <col min="507" max="507" width="8" style="1" customWidth="1"/>
    <col min="508" max="508" width="8.85546875" style="1" customWidth="1"/>
    <col min="509" max="509" width="9.5703125" style="1" customWidth="1"/>
    <col min="510" max="510" width="8.85546875" style="1" customWidth="1"/>
    <col min="511" max="511" width="8.42578125" style="1" customWidth="1"/>
    <col min="512" max="760" width="11.42578125" style="1"/>
    <col min="761" max="761" width="23.42578125" style="1" customWidth="1"/>
    <col min="762" max="762" width="8.5703125" style="1" customWidth="1"/>
    <col min="763" max="763" width="8" style="1" customWidth="1"/>
    <col min="764" max="764" width="8.85546875" style="1" customWidth="1"/>
    <col min="765" max="765" width="9.5703125" style="1" customWidth="1"/>
    <col min="766" max="766" width="8.85546875" style="1" customWidth="1"/>
    <col min="767" max="767" width="8.42578125" style="1" customWidth="1"/>
    <col min="768" max="1016" width="11.42578125" style="1"/>
    <col min="1017" max="1017" width="23.42578125" style="1" customWidth="1"/>
    <col min="1018" max="1018" width="8.5703125" style="1" customWidth="1"/>
    <col min="1019" max="1019" width="8" style="1" customWidth="1"/>
    <col min="1020" max="1020" width="8.85546875" style="1" customWidth="1"/>
    <col min="1021" max="1021" width="9.5703125" style="1" customWidth="1"/>
    <col min="1022" max="1022" width="8.85546875" style="1" customWidth="1"/>
    <col min="1023" max="1023" width="8.42578125" style="1" customWidth="1"/>
    <col min="1024" max="1272" width="11.42578125" style="1"/>
    <col min="1273" max="1273" width="23.42578125" style="1" customWidth="1"/>
    <col min="1274" max="1274" width="8.5703125" style="1" customWidth="1"/>
    <col min="1275" max="1275" width="8" style="1" customWidth="1"/>
    <col min="1276" max="1276" width="8.85546875" style="1" customWidth="1"/>
    <col min="1277" max="1277" width="9.5703125" style="1" customWidth="1"/>
    <col min="1278" max="1278" width="8.85546875" style="1" customWidth="1"/>
    <col min="1279" max="1279" width="8.42578125" style="1" customWidth="1"/>
    <col min="1280" max="1528" width="11.42578125" style="1"/>
    <col min="1529" max="1529" width="23.42578125" style="1" customWidth="1"/>
    <col min="1530" max="1530" width="8.5703125" style="1" customWidth="1"/>
    <col min="1531" max="1531" width="8" style="1" customWidth="1"/>
    <col min="1532" max="1532" width="8.85546875" style="1" customWidth="1"/>
    <col min="1533" max="1533" width="9.5703125" style="1" customWidth="1"/>
    <col min="1534" max="1534" width="8.85546875" style="1" customWidth="1"/>
    <col min="1535" max="1535" width="8.42578125" style="1" customWidth="1"/>
    <col min="1536" max="1784" width="11.42578125" style="1"/>
    <col min="1785" max="1785" width="23.42578125" style="1" customWidth="1"/>
    <col min="1786" max="1786" width="8.5703125" style="1" customWidth="1"/>
    <col min="1787" max="1787" width="8" style="1" customWidth="1"/>
    <col min="1788" max="1788" width="8.85546875" style="1" customWidth="1"/>
    <col min="1789" max="1789" width="9.5703125" style="1" customWidth="1"/>
    <col min="1790" max="1790" width="8.85546875" style="1" customWidth="1"/>
    <col min="1791" max="1791" width="8.42578125" style="1" customWidth="1"/>
    <col min="1792" max="2040" width="11.42578125" style="1"/>
    <col min="2041" max="2041" width="23.42578125" style="1" customWidth="1"/>
    <col min="2042" max="2042" width="8.5703125" style="1" customWidth="1"/>
    <col min="2043" max="2043" width="8" style="1" customWidth="1"/>
    <col min="2044" max="2044" width="8.85546875" style="1" customWidth="1"/>
    <col min="2045" max="2045" width="9.5703125" style="1" customWidth="1"/>
    <col min="2046" max="2046" width="8.85546875" style="1" customWidth="1"/>
    <col min="2047" max="2047" width="8.42578125" style="1" customWidth="1"/>
    <col min="2048" max="2296" width="11.42578125" style="1"/>
    <col min="2297" max="2297" width="23.42578125" style="1" customWidth="1"/>
    <col min="2298" max="2298" width="8.5703125" style="1" customWidth="1"/>
    <col min="2299" max="2299" width="8" style="1" customWidth="1"/>
    <col min="2300" max="2300" width="8.85546875" style="1" customWidth="1"/>
    <col min="2301" max="2301" width="9.5703125" style="1" customWidth="1"/>
    <col min="2302" max="2302" width="8.85546875" style="1" customWidth="1"/>
    <col min="2303" max="2303" width="8.42578125" style="1" customWidth="1"/>
    <col min="2304" max="2552" width="11.42578125" style="1"/>
    <col min="2553" max="2553" width="23.42578125" style="1" customWidth="1"/>
    <col min="2554" max="2554" width="8.5703125" style="1" customWidth="1"/>
    <col min="2555" max="2555" width="8" style="1" customWidth="1"/>
    <col min="2556" max="2556" width="8.85546875" style="1" customWidth="1"/>
    <col min="2557" max="2557" width="9.5703125" style="1" customWidth="1"/>
    <col min="2558" max="2558" width="8.85546875" style="1" customWidth="1"/>
    <col min="2559" max="2559" width="8.42578125" style="1" customWidth="1"/>
    <col min="2560" max="2808" width="11.42578125" style="1"/>
    <col min="2809" max="2809" width="23.42578125" style="1" customWidth="1"/>
    <col min="2810" max="2810" width="8.5703125" style="1" customWidth="1"/>
    <col min="2811" max="2811" width="8" style="1" customWidth="1"/>
    <col min="2812" max="2812" width="8.85546875" style="1" customWidth="1"/>
    <col min="2813" max="2813" width="9.5703125" style="1" customWidth="1"/>
    <col min="2814" max="2814" width="8.85546875" style="1" customWidth="1"/>
    <col min="2815" max="2815" width="8.42578125" style="1" customWidth="1"/>
    <col min="2816" max="3064" width="11.42578125" style="1"/>
    <col min="3065" max="3065" width="23.42578125" style="1" customWidth="1"/>
    <col min="3066" max="3066" width="8.5703125" style="1" customWidth="1"/>
    <col min="3067" max="3067" width="8" style="1" customWidth="1"/>
    <col min="3068" max="3068" width="8.85546875" style="1" customWidth="1"/>
    <col min="3069" max="3069" width="9.5703125" style="1" customWidth="1"/>
    <col min="3070" max="3070" width="8.85546875" style="1" customWidth="1"/>
    <col min="3071" max="3071" width="8.42578125" style="1" customWidth="1"/>
    <col min="3072" max="3320" width="11.42578125" style="1"/>
    <col min="3321" max="3321" width="23.42578125" style="1" customWidth="1"/>
    <col min="3322" max="3322" width="8.5703125" style="1" customWidth="1"/>
    <col min="3323" max="3323" width="8" style="1" customWidth="1"/>
    <col min="3324" max="3324" width="8.85546875" style="1" customWidth="1"/>
    <col min="3325" max="3325" width="9.5703125" style="1" customWidth="1"/>
    <col min="3326" max="3326" width="8.85546875" style="1" customWidth="1"/>
    <col min="3327" max="3327" width="8.42578125" style="1" customWidth="1"/>
    <col min="3328" max="3576" width="11.42578125" style="1"/>
    <col min="3577" max="3577" width="23.42578125" style="1" customWidth="1"/>
    <col min="3578" max="3578" width="8.5703125" style="1" customWidth="1"/>
    <col min="3579" max="3579" width="8" style="1" customWidth="1"/>
    <col min="3580" max="3580" width="8.85546875" style="1" customWidth="1"/>
    <col min="3581" max="3581" width="9.5703125" style="1" customWidth="1"/>
    <col min="3582" max="3582" width="8.85546875" style="1" customWidth="1"/>
    <col min="3583" max="3583" width="8.42578125" style="1" customWidth="1"/>
    <col min="3584" max="3832" width="11.42578125" style="1"/>
    <col min="3833" max="3833" width="23.42578125" style="1" customWidth="1"/>
    <col min="3834" max="3834" width="8.5703125" style="1" customWidth="1"/>
    <col min="3835" max="3835" width="8" style="1" customWidth="1"/>
    <col min="3836" max="3836" width="8.85546875" style="1" customWidth="1"/>
    <col min="3837" max="3837" width="9.5703125" style="1" customWidth="1"/>
    <col min="3838" max="3838" width="8.85546875" style="1" customWidth="1"/>
    <col min="3839" max="3839" width="8.42578125" style="1" customWidth="1"/>
    <col min="3840" max="4088" width="11.42578125" style="1"/>
    <col min="4089" max="4089" width="23.42578125" style="1" customWidth="1"/>
    <col min="4090" max="4090" width="8.5703125" style="1" customWidth="1"/>
    <col min="4091" max="4091" width="8" style="1" customWidth="1"/>
    <col min="4092" max="4092" width="8.85546875" style="1" customWidth="1"/>
    <col min="4093" max="4093" width="9.5703125" style="1" customWidth="1"/>
    <col min="4094" max="4094" width="8.85546875" style="1" customWidth="1"/>
    <col min="4095" max="4095" width="8.42578125" style="1" customWidth="1"/>
    <col min="4096" max="4344" width="11.42578125" style="1"/>
    <col min="4345" max="4345" width="23.42578125" style="1" customWidth="1"/>
    <col min="4346" max="4346" width="8.5703125" style="1" customWidth="1"/>
    <col min="4347" max="4347" width="8" style="1" customWidth="1"/>
    <col min="4348" max="4348" width="8.85546875" style="1" customWidth="1"/>
    <col min="4349" max="4349" width="9.5703125" style="1" customWidth="1"/>
    <col min="4350" max="4350" width="8.85546875" style="1" customWidth="1"/>
    <col min="4351" max="4351" width="8.42578125" style="1" customWidth="1"/>
    <col min="4352" max="4600" width="11.42578125" style="1"/>
    <col min="4601" max="4601" width="23.42578125" style="1" customWidth="1"/>
    <col min="4602" max="4602" width="8.5703125" style="1" customWidth="1"/>
    <col min="4603" max="4603" width="8" style="1" customWidth="1"/>
    <col min="4604" max="4604" width="8.85546875" style="1" customWidth="1"/>
    <col min="4605" max="4605" width="9.5703125" style="1" customWidth="1"/>
    <col min="4606" max="4606" width="8.85546875" style="1" customWidth="1"/>
    <col min="4607" max="4607" width="8.42578125" style="1" customWidth="1"/>
    <col min="4608" max="4856" width="11.42578125" style="1"/>
    <col min="4857" max="4857" width="23.42578125" style="1" customWidth="1"/>
    <col min="4858" max="4858" width="8.5703125" style="1" customWidth="1"/>
    <col min="4859" max="4859" width="8" style="1" customWidth="1"/>
    <col min="4860" max="4860" width="8.85546875" style="1" customWidth="1"/>
    <col min="4861" max="4861" width="9.5703125" style="1" customWidth="1"/>
    <col min="4862" max="4862" width="8.85546875" style="1" customWidth="1"/>
    <col min="4863" max="4863" width="8.42578125" style="1" customWidth="1"/>
    <col min="4864" max="5112" width="11.42578125" style="1"/>
    <col min="5113" max="5113" width="23.42578125" style="1" customWidth="1"/>
    <col min="5114" max="5114" width="8.5703125" style="1" customWidth="1"/>
    <col min="5115" max="5115" width="8" style="1" customWidth="1"/>
    <col min="5116" max="5116" width="8.85546875" style="1" customWidth="1"/>
    <col min="5117" max="5117" width="9.5703125" style="1" customWidth="1"/>
    <col min="5118" max="5118" width="8.85546875" style="1" customWidth="1"/>
    <col min="5119" max="5119" width="8.42578125" style="1" customWidth="1"/>
    <col min="5120" max="5368" width="11.42578125" style="1"/>
    <col min="5369" max="5369" width="23.42578125" style="1" customWidth="1"/>
    <col min="5370" max="5370" width="8.5703125" style="1" customWidth="1"/>
    <col min="5371" max="5371" width="8" style="1" customWidth="1"/>
    <col min="5372" max="5372" width="8.85546875" style="1" customWidth="1"/>
    <col min="5373" max="5373" width="9.5703125" style="1" customWidth="1"/>
    <col min="5374" max="5374" width="8.85546875" style="1" customWidth="1"/>
    <col min="5375" max="5375" width="8.42578125" style="1" customWidth="1"/>
    <col min="5376" max="5624" width="11.42578125" style="1"/>
    <col min="5625" max="5625" width="23.42578125" style="1" customWidth="1"/>
    <col min="5626" max="5626" width="8.5703125" style="1" customWidth="1"/>
    <col min="5627" max="5627" width="8" style="1" customWidth="1"/>
    <col min="5628" max="5628" width="8.85546875" style="1" customWidth="1"/>
    <col min="5629" max="5629" width="9.5703125" style="1" customWidth="1"/>
    <col min="5630" max="5630" width="8.85546875" style="1" customWidth="1"/>
    <col min="5631" max="5631" width="8.42578125" style="1" customWidth="1"/>
    <col min="5632" max="5880" width="11.42578125" style="1"/>
    <col min="5881" max="5881" width="23.42578125" style="1" customWidth="1"/>
    <col min="5882" max="5882" width="8.5703125" style="1" customWidth="1"/>
    <col min="5883" max="5883" width="8" style="1" customWidth="1"/>
    <col min="5884" max="5884" width="8.85546875" style="1" customWidth="1"/>
    <col min="5885" max="5885" width="9.5703125" style="1" customWidth="1"/>
    <col min="5886" max="5886" width="8.85546875" style="1" customWidth="1"/>
    <col min="5887" max="5887" width="8.42578125" style="1" customWidth="1"/>
    <col min="5888" max="6136" width="11.42578125" style="1"/>
    <col min="6137" max="6137" width="23.42578125" style="1" customWidth="1"/>
    <col min="6138" max="6138" width="8.5703125" style="1" customWidth="1"/>
    <col min="6139" max="6139" width="8" style="1" customWidth="1"/>
    <col min="6140" max="6140" width="8.85546875" style="1" customWidth="1"/>
    <col min="6141" max="6141" width="9.5703125" style="1" customWidth="1"/>
    <col min="6142" max="6142" width="8.85546875" style="1" customWidth="1"/>
    <col min="6143" max="6143" width="8.42578125" style="1" customWidth="1"/>
    <col min="6144" max="6392" width="11.42578125" style="1"/>
    <col min="6393" max="6393" width="23.42578125" style="1" customWidth="1"/>
    <col min="6394" max="6394" width="8.5703125" style="1" customWidth="1"/>
    <col min="6395" max="6395" width="8" style="1" customWidth="1"/>
    <col min="6396" max="6396" width="8.85546875" style="1" customWidth="1"/>
    <col min="6397" max="6397" width="9.5703125" style="1" customWidth="1"/>
    <col min="6398" max="6398" width="8.85546875" style="1" customWidth="1"/>
    <col min="6399" max="6399" width="8.42578125" style="1" customWidth="1"/>
    <col min="6400" max="6648" width="11.42578125" style="1"/>
    <col min="6649" max="6649" width="23.42578125" style="1" customWidth="1"/>
    <col min="6650" max="6650" width="8.5703125" style="1" customWidth="1"/>
    <col min="6651" max="6651" width="8" style="1" customWidth="1"/>
    <col min="6652" max="6652" width="8.85546875" style="1" customWidth="1"/>
    <col min="6653" max="6653" width="9.5703125" style="1" customWidth="1"/>
    <col min="6654" max="6654" width="8.85546875" style="1" customWidth="1"/>
    <col min="6655" max="6655" width="8.42578125" style="1" customWidth="1"/>
    <col min="6656" max="6904" width="11.42578125" style="1"/>
    <col min="6905" max="6905" width="23.42578125" style="1" customWidth="1"/>
    <col min="6906" max="6906" width="8.5703125" style="1" customWidth="1"/>
    <col min="6907" max="6907" width="8" style="1" customWidth="1"/>
    <col min="6908" max="6908" width="8.85546875" style="1" customWidth="1"/>
    <col min="6909" max="6909" width="9.5703125" style="1" customWidth="1"/>
    <col min="6910" max="6910" width="8.85546875" style="1" customWidth="1"/>
    <col min="6911" max="6911" width="8.42578125" style="1" customWidth="1"/>
    <col min="6912" max="7160" width="11.42578125" style="1"/>
    <col min="7161" max="7161" width="23.42578125" style="1" customWidth="1"/>
    <col min="7162" max="7162" width="8.5703125" style="1" customWidth="1"/>
    <col min="7163" max="7163" width="8" style="1" customWidth="1"/>
    <col min="7164" max="7164" width="8.85546875" style="1" customWidth="1"/>
    <col min="7165" max="7165" width="9.5703125" style="1" customWidth="1"/>
    <col min="7166" max="7166" width="8.85546875" style="1" customWidth="1"/>
    <col min="7167" max="7167" width="8.42578125" style="1" customWidth="1"/>
    <col min="7168" max="7416" width="11.42578125" style="1"/>
    <col min="7417" max="7417" width="23.42578125" style="1" customWidth="1"/>
    <col min="7418" max="7418" width="8.5703125" style="1" customWidth="1"/>
    <col min="7419" max="7419" width="8" style="1" customWidth="1"/>
    <col min="7420" max="7420" width="8.85546875" style="1" customWidth="1"/>
    <col min="7421" max="7421" width="9.5703125" style="1" customWidth="1"/>
    <col min="7422" max="7422" width="8.85546875" style="1" customWidth="1"/>
    <col min="7423" max="7423" width="8.42578125" style="1" customWidth="1"/>
    <col min="7424" max="7672" width="11.42578125" style="1"/>
    <col min="7673" max="7673" width="23.42578125" style="1" customWidth="1"/>
    <col min="7674" max="7674" width="8.5703125" style="1" customWidth="1"/>
    <col min="7675" max="7675" width="8" style="1" customWidth="1"/>
    <col min="7676" max="7676" width="8.85546875" style="1" customWidth="1"/>
    <col min="7677" max="7677" width="9.5703125" style="1" customWidth="1"/>
    <col min="7678" max="7678" width="8.85546875" style="1" customWidth="1"/>
    <col min="7679" max="7679" width="8.42578125" style="1" customWidth="1"/>
    <col min="7680" max="7928" width="11.42578125" style="1"/>
    <col min="7929" max="7929" width="23.42578125" style="1" customWidth="1"/>
    <col min="7930" max="7930" width="8.5703125" style="1" customWidth="1"/>
    <col min="7931" max="7931" width="8" style="1" customWidth="1"/>
    <col min="7932" max="7932" width="8.85546875" style="1" customWidth="1"/>
    <col min="7933" max="7933" width="9.5703125" style="1" customWidth="1"/>
    <col min="7934" max="7934" width="8.85546875" style="1" customWidth="1"/>
    <col min="7935" max="7935" width="8.42578125" style="1" customWidth="1"/>
    <col min="7936" max="8184" width="11.42578125" style="1"/>
    <col min="8185" max="8185" width="23.42578125" style="1" customWidth="1"/>
    <col min="8186" max="8186" width="8.5703125" style="1" customWidth="1"/>
    <col min="8187" max="8187" width="8" style="1" customWidth="1"/>
    <col min="8188" max="8188" width="8.85546875" style="1" customWidth="1"/>
    <col min="8189" max="8189" width="9.5703125" style="1" customWidth="1"/>
    <col min="8190" max="8190" width="8.85546875" style="1" customWidth="1"/>
    <col min="8191" max="8191" width="8.42578125" style="1" customWidth="1"/>
    <col min="8192" max="8440" width="11.42578125" style="1"/>
    <col min="8441" max="8441" width="23.42578125" style="1" customWidth="1"/>
    <col min="8442" max="8442" width="8.5703125" style="1" customWidth="1"/>
    <col min="8443" max="8443" width="8" style="1" customWidth="1"/>
    <col min="8444" max="8444" width="8.85546875" style="1" customWidth="1"/>
    <col min="8445" max="8445" width="9.5703125" style="1" customWidth="1"/>
    <col min="8446" max="8446" width="8.85546875" style="1" customWidth="1"/>
    <col min="8447" max="8447" width="8.42578125" style="1" customWidth="1"/>
    <col min="8448" max="8696" width="11.42578125" style="1"/>
    <col min="8697" max="8697" width="23.42578125" style="1" customWidth="1"/>
    <col min="8698" max="8698" width="8.5703125" style="1" customWidth="1"/>
    <col min="8699" max="8699" width="8" style="1" customWidth="1"/>
    <col min="8700" max="8700" width="8.85546875" style="1" customWidth="1"/>
    <col min="8701" max="8701" width="9.5703125" style="1" customWidth="1"/>
    <col min="8702" max="8702" width="8.85546875" style="1" customWidth="1"/>
    <col min="8703" max="8703" width="8.42578125" style="1" customWidth="1"/>
    <col min="8704" max="8952" width="11.42578125" style="1"/>
    <col min="8953" max="8953" width="23.42578125" style="1" customWidth="1"/>
    <col min="8954" max="8954" width="8.5703125" style="1" customWidth="1"/>
    <col min="8955" max="8955" width="8" style="1" customWidth="1"/>
    <col min="8956" max="8956" width="8.85546875" style="1" customWidth="1"/>
    <col min="8957" max="8957" width="9.5703125" style="1" customWidth="1"/>
    <col min="8958" max="8958" width="8.85546875" style="1" customWidth="1"/>
    <col min="8959" max="8959" width="8.42578125" style="1" customWidth="1"/>
    <col min="8960" max="9208" width="11.42578125" style="1"/>
    <col min="9209" max="9209" width="23.42578125" style="1" customWidth="1"/>
    <col min="9210" max="9210" width="8.5703125" style="1" customWidth="1"/>
    <col min="9211" max="9211" width="8" style="1" customWidth="1"/>
    <col min="9212" max="9212" width="8.85546875" style="1" customWidth="1"/>
    <col min="9213" max="9213" width="9.5703125" style="1" customWidth="1"/>
    <col min="9214" max="9214" width="8.85546875" style="1" customWidth="1"/>
    <col min="9215" max="9215" width="8.42578125" style="1" customWidth="1"/>
    <col min="9216" max="9464" width="11.42578125" style="1"/>
    <col min="9465" max="9465" width="23.42578125" style="1" customWidth="1"/>
    <col min="9466" max="9466" width="8.5703125" style="1" customWidth="1"/>
    <col min="9467" max="9467" width="8" style="1" customWidth="1"/>
    <col min="9468" max="9468" width="8.85546875" style="1" customWidth="1"/>
    <col min="9469" max="9469" width="9.5703125" style="1" customWidth="1"/>
    <col min="9470" max="9470" width="8.85546875" style="1" customWidth="1"/>
    <col min="9471" max="9471" width="8.42578125" style="1" customWidth="1"/>
    <col min="9472" max="9720" width="11.42578125" style="1"/>
    <col min="9721" max="9721" width="23.42578125" style="1" customWidth="1"/>
    <col min="9722" max="9722" width="8.5703125" style="1" customWidth="1"/>
    <col min="9723" max="9723" width="8" style="1" customWidth="1"/>
    <col min="9724" max="9724" width="8.85546875" style="1" customWidth="1"/>
    <col min="9725" max="9725" width="9.5703125" style="1" customWidth="1"/>
    <col min="9726" max="9726" width="8.85546875" style="1" customWidth="1"/>
    <col min="9727" max="9727" width="8.42578125" style="1" customWidth="1"/>
    <col min="9728" max="9976" width="11.42578125" style="1"/>
    <col min="9977" max="9977" width="23.42578125" style="1" customWidth="1"/>
    <col min="9978" max="9978" width="8.5703125" style="1" customWidth="1"/>
    <col min="9979" max="9979" width="8" style="1" customWidth="1"/>
    <col min="9980" max="9980" width="8.85546875" style="1" customWidth="1"/>
    <col min="9981" max="9981" width="9.5703125" style="1" customWidth="1"/>
    <col min="9982" max="9982" width="8.85546875" style="1" customWidth="1"/>
    <col min="9983" max="9983" width="8.42578125" style="1" customWidth="1"/>
    <col min="9984" max="10232" width="11.42578125" style="1"/>
    <col min="10233" max="10233" width="23.42578125" style="1" customWidth="1"/>
    <col min="10234" max="10234" width="8.5703125" style="1" customWidth="1"/>
    <col min="10235" max="10235" width="8" style="1" customWidth="1"/>
    <col min="10236" max="10236" width="8.85546875" style="1" customWidth="1"/>
    <col min="10237" max="10237" width="9.5703125" style="1" customWidth="1"/>
    <col min="10238" max="10238" width="8.85546875" style="1" customWidth="1"/>
    <col min="10239" max="10239" width="8.42578125" style="1" customWidth="1"/>
    <col min="10240" max="10488" width="11.42578125" style="1"/>
    <col min="10489" max="10489" width="23.42578125" style="1" customWidth="1"/>
    <col min="10490" max="10490" width="8.5703125" style="1" customWidth="1"/>
    <col min="10491" max="10491" width="8" style="1" customWidth="1"/>
    <col min="10492" max="10492" width="8.85546875" style="1" customWidth="1"/>
    <col min="10493" max="10493" width="9.5703125" style="1" customWidth="1"/>
    <col min="10494" max="10494" width="8.85546875" style="1" customWidth="1"/>
    <col min="10495" max="10495" width="8.42578125" style="1" customWidth="1"/>
    <col min="10496" max="10744" width="11.42578125" style="1"/>
    <col min="10745" max="10745" width="23.42578125" style="1" customWidth="1"/>
    <col min="10746" max="10746" width="8.5703125" style="1" customWidth="1"/>
    <col min="10747" max="10747" width="8" style="1" customWidth="1"/>
    <col min="10748" max="10748" width="8.85546875" style="1" customWidth="1"/>
    <col min="10749" max="10749" width="9.5703125" style="1" customWidth="1"/>
    <col min="10750" max="10750" width="8.85546875" style="1" customWidth="1"/>
    <col min="10751" max="10751" width="8.42578125" style="1" customWidth="1"/>
    <col min="10752" max="11000" width="11.42578125" style="1"/>
    <col min="11001" max="11001" width="23.42578125" style="1" customWidth="1"/>
    <col min="11002" max="11002" width="8.5703125" style="1" customWidth="1"/>
    <col min="11003" max="11003" width="8" style="1" customWidth="1"/>
    <col min="11004" max="11004" width="8.85546875" style="1" customWidth="1"/>
    <col min="11005" max="11005" width="9.5703125" style="1" customWidth="1"/>
    <col min="11006" max="11006" width="8.85546875" style="1" customWidth="1"/>
    <col min="11007" max="11007" width="8.42578125" style="1" customWidth="1"/>
    <col min="11008" max="11256" width="11.42578125" style="1"/>
    <col min="11257" max="11257" width="23.42578125" style="1" customWidth="1"/>
    <col min="11258" max="11258" width="8.5703125" style="1" customWidth="1"/>
    <col min="11259" max="11259" width="8" style="1" customWidth="1"/>
    <col min="11260" max="11260" width="8.85546875" style="1" customWidth="1"/>
    <col min="11261" max="11261" width="9.5703125" style="1" customWidth="1"/>
    <col min="11262" max="11262" width="8.85546875" style="1" customWidth="1"/>
    <col min="11263" max="11263" width="8.42578125" style="1" customWidth="1"/>
    <col min="11264" max="11512" width="11.42578125" style="1"/>
    <col min="11513" max="11513" width="23.42578125" style="1" customWidth="1"/>
    <col min="11514" max="11514" width="8.5703125" style="1" customWidth="1"/>
    <col min="11515" max="11515" width="8" style="1" customWidth="1"/>
    <col min="11516" max="11516" width="8.85546875" style="1" customWidth="1"/>
    <col min="11517" max="11517" width="9.5703125" style="1" customWidth="1"/>
    <col min="11518" max="11518" width="8.85546875" style="1" customWidth="1"/>
    <col min="11519" max="11519" width="8.42578125" style="1" customWidth="1"/>
    <col min="11520" max="11768" width="11.42578125" style="1"/>
    <col min="11769" max="11769" width="23.42578125" style="1" customWidth="1"/>
    <col min="11770" max="11770" width="8.5703125" style="1" customWidth="1"/>
    <col min="11771" max="11771" width="8" style="1" customWidth="1"/>
    <col min="11772" max="11772" width="8.85546875" style="1" customWidth="1"/>
    <col min="11773" max="11773" width="9.5703125" style="1" customWidth="1"/>
    <col min="11774" max="11774" width="8.85546875" style="1" customWidth="1"/>
    <col min="11775" max="11775" width="8.42578125" style="1" customWidth="1"/>
    <col min="11776" max="12024" width="11.42578125" style="1"/>
    <col min="12025" max="12025" width="23.42578125" style="1" customWidth="1"/>
    <col min="12026" max="12026" width="8.5703125" style="1" customWidth="1"/>
    <col min="12027" max="12027" width="8" style="1" customWidth="1"/>
    <col min="12028" max="12028" width="8.85546875" style="1" customWidth="1"/>
    <col min="12029" max="12029" width="9.5703125" style="1" customWidth="1"/>
    <col min="12030" max="12030" width="8.85546875" style="1" customWidth="1"/>
    <col min="12031" max="12031" width="8.42578125" style="1" customWidth="1"/>
    <col min="12032" max="12280" width="11.42578125" style="1"/>
    <col min="12281" max="12281" width="23.42578125" style="1" customWidth="1"/>
    <col min="12282" max="12282" width="8.5703125" style="1" customWidth="1"/>
    <col min="12283" max="12283" width="8" style="1" customWidth="1"/>
    <col min="12284" max="12284" width="8.85546875" style="1" customWidth="1"/>
    <col min="12285" max="12285" width="9.5703125" style="1" customWidth="1"/>
    <col min="12286" max="12286" width="8.85546875" style="1" customWidth="1"/>
    <col min="12287" max="12287" width="8.42578125" style="1" customWidth="1"/>
    <col min="12288" max="12536" width="11.42578125" style="1"/>
    <col min="12537" max="12537" width="23.42578125" style="1" customWidth="1"/>
    <col min="12538" max="12538" width="8.5703125" style="1" customWidth="1"/>
    <col min="12539" max="12539" width="8" style="1" customWidth="1"/>
    <col min="12540" max="12540" width="8.85546875" style="1" customWidth="1"/>
    <col min="12541" max="12541" width="9.5703125" style="1" customWidth="1"/>
    <col min="12542" max="12542" width="8.85546875" style="1" customWidth="1"/>
    <col min="12543" max="12543" width="8.42578125" style="1" customWidth="1"/>
    <col min="12544" max="12792" width="11.42578125" style="1"/>
    <col min="12793" max="12793" width="23.42578125" style="1" customWidth="1"/>
    <col min="12794" max="12794" width="8.5703125" style="1" customWidth="1"/>
    <col min="12795" max="12795" width="8" style="1" customWidth="1"/>
    <col min="12796" max="12796" width="8.85546875" style="1" customWidth="1"/>
    <col min="12797" max="12797" width="9.5703125" style="1" customWidth="1"/>
    <col min="12798" max="12798" width="8.85546875" style="1" customWidth="1"/>
    <col min="12799" max="12799" width="8.42578125" style="1" customWidth="1"/>
    <col min="12800" max="13048" width="11.42578125" style="1"/>
    <col min="13049" max="13049" width="23.42578125" style="1" customWidth="1"/>
    <col min="13050" max="13050" width="8.5703125" style="1" customWidth="1"/>
    <col min="13051" max="13051" width="8" style="1" customWidth="1"/>
    <col min="13052" max="13052" width="8.85546875" style="1" customWidth="1"/>
    <col min="13053" max="13053" width="9.5703125" style="1" customWidth="1"/>
    <col min="13054" max="13054" width="8.85546875" style="1" customWidth="1"/>
    <col min="13055" max="13055" width="8.42578125" style="1" customWidth="1"/>
    <col min="13056" max="13304" width="11.42578125" style="1"/>
    <col min="13305" max="13305" width="23.42578125" style="1" customWidth="1"/>
    <col min="13306" max="13306" width="8.5703125" style="1" customWidth="1"/>
    <col min="13307" max="13307" width="8" style="1" customWidth="1"/>
    <col min="13308" max="13308" width="8.85546875" style="1" customWidth="1"/>
    <col min="13309" max="13309" width="9.5703125" style="1" customWidth="1"/>
    <col min="13310" max="13310" width="8.85546875" style="1" customWidth="1"/>
    <col min="13311" max="13311" width="8.42578125" style="1" customWidth="1"/>
    <col min="13312" max="13560" width="11.42578125" style="1"/>
    <col min="13561" max="13561" width="23.42578125" style="1" customWidth="1"/>
    <col min="13562" max="13562" width="8.5703125" style="1" customWidth="1"/>
    <col min="13563" max="13563" width="8" style="1" customWidth="1"/>
    <col min="13564" max="13564" width="8.85546875" style="1" customWidth="1"/>
    <col min="13565" max="13565" width="9.5703125" style="1" customWidth="1"/>
    <col min="13566" max="13566" width="8.85546875" style="1" customWidth="1"/>
    <col min="13567" max="13567" width="8.42578125" style="1" customWidth="1"/>
    <col min="13568" max="13816" width="11.42578125" style="1"/>
    <col min="13817" max="13817" width="23.42578125" style="1" customWidth="1"/>
    <col min="13818" max="13818" width="8.5703125" style="1" customWidth="1"/>
    <col min="13819" max="13819" width="8" style="1" customWidth="1"/>
    <col min="13820" max="13820" width="8.85546875" style="1" customWidth="1"/>
    <col min="13821" max="13821" width="9.5703125" style="1" customWidth="1"/>
    <col min="13822" max="13822" width="8.85546875" style="1" customWidth="1"/>
    <col min="13823" max="13823" width="8.42578125" style="1" customWidth="1"/>
    <col min="13824" max="14072" width="11.42578125" style="1"/>
    <col min="14073" max="14073" width="23.42578125" style="1" customWidth="1"/>
    <col min="14074" max="14074" width="8.5703125" style="1" customWidth="1"/>
    <col min="14075" max="14075" width="8" style="1" customWidth="1"/>
    <col min="14076" max="14076" width="8.85546875" style="1" customWidth="1"/>
    <col min="14077" max="14077" width="9.5703125" style="1" customWidth="1"/>
    <col min="14078" max="14078" width="8.85546875" style="1" customWidth="1"/>
    <col min="14079" max="14079" width="8.42578125" style="1" customWidth="1"/>
    <col min="14080" max="14328" width="11.42578125" style="1"/>
    <col min="14329" max="14329" width="23.42578125" style="1" customWidth="1"/>
    <col min="14330" max="14330" width="8.5703125" style="1" customWidth="1"/>
    <col min="14331" max="14331" width="8" style="1" customWidth="1"/>
    <col min="14332" max="14332" width="8.85546875" style="1" customWidth="1"/>
    <col min="14333" max="14333" width="9.5703125" style="1" customWidth="1"/>
    <col min="14334" max="14334" width="8.85546875" style="1" customWidth="1"/>
    <col min="14335" max="14335" width="8.42578125" style="1" customWidth="1"/>
    <col min="14336" max="14584" width="11.42578125" style="1"/>
    <col min="14585" max="14585" width="23.42578125" style="1" customWidth="1"/>
    <col min="14586" max="14586" width="8.5703125" style="1" customWidth="1"/>
    <col min="14587" max="14587" width="8" style="1" customWidth="1"/>
    <col min="14588" max="14588" width="8.85546875" style="1" customWidth="1"/>
    <col min="14589" max="14589" width="9.5703125" style="1" customWidth="1"/>
    <col min="14590" max="14590" width="8.85546875" style="1" customWidth="1"/>
    <col min="14591" max="14591" width="8.42578125" style="1" customWidth="1"/>
    <col min="14592" max="14840" width="11.42578125" style="1"/>
    <col min="14841" max="14841" width="23.42578125" style="1" customWidth="1"/>
    <col min="14842" max="14842" width="8.5703125" style="1" customWidth="1"/>
    <col min="14843" max="14843" width="8" style="1" customWidth="1"/>
    <col min="14844" max="14844" width="8.85546875" style="1" customWidth="1"/>
    <col min="14845" max="14845" width="9.5703125" style="1" customWidth="1"/>
    <col min="14846" max="14846" width="8.85546875" style="1" customWidth="1"/>
    <col min="14847" max="14847" width="8.42578125" style="1" customWidth="1"/>
    <col min="14848" max="15096" width="11.42578125" style="1"/>
    <col min="15097" max="15097" width="23.42578125" style="1" customWidth="1"/>
    <col min="15098" max="15098" width="8.5703125" style="1" customWidth="1"/>
    <col min="15099" max="15099" width="8" style="1" customWidth="1"/>
    <col min="15100" max="15100" width="8.85546875" style="1" customWidth="1"/>
    <col min="15101" max="15101" width="9.5703125" style="1" customWidth="1"/>
    <col min="15102" max="15102" width="8.85546875" style="1" customWidth="1"/>
    <col min="15103" max="15103" width="8.42578125" style="1" customWidth="1"/>
    <col min="15104" max="15352" width="11.42578125" style="1"/>
    <col min="15353" max="15353" width="23.42578125" style="1" customWidth="1"/>
    <col min="15354" max="15354" width="8.5703125" style="1" customWidth="1"/>
    <col min="15355" max="15355" width="8" style="1" customWidth="1"/>
    <col min="15356" max="15356" width="8.85546875" style="1" customWidth="1"/>
    <col min="15357" max="15357" width="9.5703125" style="1" customWidth="1"/>
    <col min="15358" max="15358" width="8.85546875" style="1" customWidth="1"/>
    <col min="15359" max="15359" width="8.42578125" style="1" customWidth="1"/>
    <col min="15360" max="15608" width="11.42578125" style="1"/>
    <col min="15609" max="15609" width="23.42578125" style="1" customWidth="1"/>
    <col min="15610" max="15610" width="8.5703125" style="1" customWidth="1"/>
    <col min="15611" max="15611" width="8" style="1" customWidth="1"/>
    <col min="15612" max="15612" width="8.85546875" style="1" customWidth="1"/>
    <col min="15613" max="15613" width="9.5703125" style="1" customWidth="1"/>
    <col min="15614" max="15614" width="8.85546875" style="1" customWidth="1"/>
    <col min="15615" max="15615" width="8.42578125" style="1" customWidth="1"/>
    <col min="15616" max="15864" width="11.42578125" style="1"/>
    <col min="15865" max="15865" width="23.42578125" style="1" customWidth="1"/>
    <col min="15866" max="15866" width="8.5703125" style="1" customWidth="1"/>
    <col min="15867" max="15867" width="8" style="1" customWidth="1"/>
    <col min="15868" max="15868" width="8.85546875" style="1" customWidth="1"/>
    <col min="15869" max="15869" width="9.5703125" style="1" customWidth="1"/>
    <col min="15870" max="15870" width="8.85546875" style="1" customWidth="1"/>
    <col min="15871" max="15871" width="8.42578125" style="1" customWidth="1"/>
    <col min="15872" max="16120" width="11.42578125" style="1"/>
    <col min="16121" max="16121" width="23.42578125" style="1" customWidth="1"/>
    <col min="16122" max="16122" width="8.5703125" style="1" customWidth="1"/>
    <col min="16123" max="16123" width="8" style="1" customWidth="1"/>
    <col min="16124" max="16124" width="8.85546875" style="1" customWidth="1"/>
    <col min="16125" max="16125" width="9.5703125" style="1" customWidth="1"/>
    <col min="16126" max="16126" width="8.85546875" style="1" customWidth="1"/>
    <col min="16127" max="16127" width="8.42578125" style="1" customWidth="1"/>
    <col min="16128" max="16384" width="11.42578125" style="1"/>
  </cols>
  <sheetData>
    <row r="1" spans="1:6" ht="26.25" customHeight="1" x14ac:dyDescent="0.4">
      <c r="A1" s="64" t="s">
        <v>58</v>
      </c>
      <c r="B1" s="65"/>
      <c r="C1" s="65"/>
      <c r="D1" s="65"/>
      <c r="E1" s="66"/>
      <c r="F1" s="3"/>
    </row>
    <row r="2" spans="1:6" ht="19.5" customHeight="1" x14ac:dyDescent="0.4">
      <c r="A2" s="64" t="s">
        <v>59</v>
      </c>
      <c r="B2" s="65"/>
      <c r="C2" s="65"/>
      <c r="D2" s="65"/>
      <c r="E2" s="66"/>
      <c r="F2" s="3"/>
    </row>
    <row r="3" spans="1:6" ht="42.6" customHeight="1" x14ac:dyDescent="0.3">
      <c r="A3" s="67" t="s">
        <v>74</v>
      </c>
      <c r="B3" s="135" t="s">
        <v>91</v>
      </c>
      <c r="C3" s="135"/>
      <c r="D3" s="135"/>
      <c r="E3" s="135"/>
    </row>
    <row r="4" spans="1:6" ht="61.5" customHeight="1" x14ac:dyDescent="0.3">
      <c r="A4" s="67" t="s">
        <v>60</v>
      </c>
      <c r="B4" s="68" t="s">
        <v>61</v>
      </c>
      <c r="C4" s="68" t="s">
        <v>62</v>
      </c>
      <c r="D4" s="69" t="s">
        <v>63</v>
      </c>
      <c r="E4" s="68" t="s">
        <v>64</v>
      </c>
    </row>
    <row r="5" spans="1:6" ht="17.45" customHeight="1" x14ac:dyDescent="0.3">
      <c r="A5" s="70" t="s">
        <v>65</v>
      </c>
      <c r="B5" s="71"/>
      <c r="C5" s="71"/>
      <c r="D5" s="72"/>
      <c r="E5" s="73">
        <f>SUM(B5:D5)</f>
        <v>0</v>
      </c>
    </row>
    <row r="6" spans="1:6" ht="20.100000000000001" customHeight="1" x14ac:dyDescent="0.3">
      <c r="A6" s="74" t="s">
        <v>66</v>
      </c>
      <c r="B6" s="71"/>
      <c r="C6" s="71"/>
      <c r="D6" s="75"/>
      <c r="E6" s="73">
        <f t="shared" ref="E6:E14" si="0">SUM(B6:D6)</f>
        <v>0</v>
      </c>
    </row>
    <row r="7" spans="1:6" ht="18" customHeight="1" x14ac:dyDescent="0.3">
      <c r="A7" s="74" t="s">
        <v>67</v>
      </c>
      <c r="B7" s="71"/>
      <c r="C7" s="71"/>
      <c r="D7" s="75"/>
      <c r="E7" s="73">
        <f t="shared" si="0"/>
        <v>0</v>
      </c>
    </row>
    <row r="8" spans="1:6" ht="14.25" x14ac:dyDescent="0.3">
      <c r="A8" s="74" t="s">
        <v>11</v>
      </c>
      <c r="B8" s="71"/>
      <c r="C8" s="71"/>
      <c r="D8" s="75"/>
      <c r="E8" s="73">
        <f t="shared" si="0"/>
        <v>0</v>
      </c>
    </row>
    <row r="9" spans="1:6" ht="14.25" x14ac:dyDescent="0.3">
      <c r="A9" s="74" t="s">
        <v>68</v>
      </c>
      <c r="B9" s="71"/>
      <c r="C9" s="71"/>
      <c r="D9" s="75"/>
      <c r="E9" s="73">
        <f t="shared" si="0"/>
        <v>0</v>
      </c>
    </row>
    <row r="10" spans="1:6" ht="14.45" customHeight="1" x14ac:dyDescent="0.3">
      <c r="A10" s="74" t="s">
        <v>69</v>
      </c>
      <c r="B10" s="71"/>
      <c r="C10" s="71"/>
      <c r="D10" s="75"/>
      <c r="E10" s="73">
        <f t="shared" si="0"/>
        <v>0</v>
      </c>
    </row>
    <row r="11" spans="1:6" ht="17.45" customHeight="1" x14ac:dyDescent="0.3">
      <c r="A11" s="74" t="s">
        <v>70</v>
      </c>
      <c r="B11" s="71"/>
      <c r="C11" s="71"/>
      <c r="D11" s="75"/>
      <c r="E11" s="73">
        <f t="shared" si="0"/>
        <v>0</v>
      </c>
    </row>
    <row r="12" spans="1:6" ht="30.95" customHeight="1" x14ac:dyDescent="0.3">
      <c r="A12" s="74" t="s">
        <v>71</v>
      </c>
      <c r="B12" s="71"/>
      <c r="C12" s="71"/>
      <c r="D12" s="75"/>
      <c r="E12" s="73">
        <f t="shared" si="0"/>
        <v>0</v>
      </c>
    </row>
    <row r="13" spans="1:6" ht="14.25" x14ac:dyDescent="0.3">
      <c r="A13" s="76" t="s">
        <v>72</v>
      </c>
      <c r="B13" s="71"/>
      <c r="C13" s="71"/>
      <c r="D13" s="75"/>
      <c r="E13" s="73">
        <f t="shared" si="0"/>
        <v>0</v>
      </c>
    </row>
    <row r="14" spans="1:6" ht="14.25" x14ac:dyDescent="0.3">
      <c r="A14" s="77" t="s">
        <v>73</v>
      </c>
      <c r="B14" s="71"/>
      <c r="C14" s="71"/>
      <c r="D14" s="78"/>
      <c r="E14" s="73">
        <f t="shared" si="0"/>
        <v>0</v>
      </c>
    </row>
    <row r="15" spans="1:6" ht="28.5" x14ac:dyDescent="0.3">
      <c r="A15" s="79" t="s">
        <v>12</v>
      </c>
      <c r="B15" s="71">
        <f>SUM(B5:B14)</f>
        <v>0</v>
      </c>
      <c r="C15" s="71">
        <f t="shared" ref="C15:E15" si="1">SUM(C5:C14)</f>
        <v>0</v>
      </c>
      <c r="D15" s="71">
        <f t="shared" si="1"/>
        <v>0</v>
      </c>
      <c r="E15" s="71">
        <f t="shared" si="1"/>
        <v>0</v>
      </c>
    </row>
    <row r="16" spans="1:6" ht="46.5" customHeight="1" x14ac:dyDescent="0.3">
      <c r="A16" s="80" t="s">
        <v>75</v>
      </c>
      <c r="B16" s="136" t="s">
        <v>92</v>
      </c>
      <c r="C16" s="137"/>
      <c r="D16" s="137"/>
      <c r="E16" s="138"/>
    </row>
    <row r="17" spans="1:13" ht="54.6" customHeight="1" x14ac:dyDescent="0.3">
      <c r="A17" s="67" t="s">
        <v>13</v>
      </c>
      <c r="B17" s="68" t="s">
        <v>61</v>
      </c>
      <c r="C17" s="68" t="s">
        <v>62</v>
      </c>
      <c r="D17" s="68" t="s">
        <v>63</v>
      </c>
      <c r="E17" s="68" t="s">
        <v>64</v>
      </c>
    </row>
    <row r="18" spans="1:13" ht="19.5" customHeight="1" x14ac:dyDescent="0.3">
      <c r="A18" s="70" t="s">
        <v>65</v>
      </c>
      <c r="B18" s="71"/>
      <c r="C18" s="71"/>
      <c r="D18" s="72"/>
      <c r="E18" s="73">
        <f>SUM(B18:D18)</f>
        <v>0</v>
      </c>
    </row>
    <row r="19" spans="1:13" ht="19.5" customHeight="1" x14ac:dyDescent="0.3">
      <c r="A19" s="74" t="s">
        <v>66</v>
      </c>
      <c r="B19" s="71"/>
      <c r="C19" s="71"/>
      <c r="D19" s="75"/>
      <c r="E19" s="73">
        <f t="shared" ref="E19:E27" si="2">SUM(B19:D19)</f>
        <v>0</v>
      </c>
    </row>
    <row r="20" spans="1:13" ht="15.6" customHeight="1" x14ac:dyDescent="0.3">
      <c r="A20" s="74" t="s">
        <v>67</v>
      </c>
      <c r="B20" s="71"/>
      <c r="C20" s="71"/>
      <c r="D20" s="75"/>
      <c r="E20" s="73">
        <f t="shared" si="2"/>
        <v>0</v>
      </c>
    </row>
    <row r="21" spans="1:13" ht="14.25" x14ac:dyDescent="0.3">
      <c r="A21" s="74" t="s">
        <v>11</v>
      </c>
      <c r="B21" s="71"/>
      <c r="C21" s="71"/>
      <c r="D21" s="75"/>
      <c r="E21" s="73">
        <f t="shared" si="2"/>
        <v>0</v>
      </c>
    </row>
    <row r="22" spans="1:13" ht="14.25" x14ac:dyDescent="0.3">
      <c r="A22" s="74" t="s">
        <v>68</v>
      </c>
      <c r="B22" s="71"/>
      <c r="C22" s="71"/>
      <c r="D22" s="75"/>
      <c r="E22" s="73">
        <f t="shared" si="2"/>
        <v>0</v>
      </c>
    </row>
    <row r="23" spans="1:13" ht="14.25" x14ac:dyDescent="0.3">
      <c r="A23" s="74" t="s">
        <v>69</v>
      </c>
      <c r="B23" s="71"/>
      <c r="C23" s="71"/>
      <c r="D23" s="75"/>
      <c r="E23" s="73">
        <f t="shared" si="2"/>
        <v>0</v>
      </c>
    </row>
    <row r="24" spans="1:13" ht="15" customHeight="1" x14ac:dyDescent="0.3">
      <c r="A24" s="74" t="s">
        <v>70</v>
      </c>
      <c r="B24" s="71"/>
      <c r="C24" s="71"/>
      <c r="D24" s="75"/>
      <c r="E24" s="73">
        <f t="shared" si="2"/>
        <v>0</v>
      </c>
    </row>
    <row r="25" spans="1:13" ht="29.1" customHeight="1" x14ac:dyDescent="0.3">
      <c r="A25" s="74" t="s">
        <v>71</v>
      </c>
      <c r="B25" s="71"/>
      <c r="C25" s="71"/>
      <c r="D25" s="75"/>
      <c r="E25" s="73">
        <f t="shared" si="2"/>
        <v>0</v>
      </c>
    </row>
    <row r="26" spans="1:13" ht="14.25" x14ac:dyDescent="0.3">
      <c r="A26" s="76" t="s">
        <v>72</v>
      </c>
      <c r="B26" s="71"/>
      <c r="C26" s="71"/>
      <c r="D26" s="75"/>
      <c r="E26" s="73">
        <f t="shared" si="2"/>
        <v>0</v>
      </c>
      <c r="M26" s="1" t="s">
        <v>50</v>
      </c>
    </row>
    <row r="27" spans="1:13" ht="14.25" x14ac:dyDescent="0.3">
      <c r="A27" s="77" t="s">
        <v>73</v>
      </c>
      <c r="B27" s="71"/>
      <c r="C27" s="71"/>
      <c r="D27" s="78"/>
      <c r="E27" s="73">
        <f t="shared" si="2"/>
        <v>0</v>
      </c>
    </row>
    <row r="28" spans="1:13" ht="30.95" customHeight="1" x14ac:dyDescent="0.3">
      <c r="A28" s="81" t="s">
        <v>14</v>
      </c>
      <c r="B28" s="71">
        <f>SUM(B18:B27)</f>
        <v>0</v>
      </c>
      <c r="C28" s="71">
        <f t="shared" ref="C28:E28" si="3">SUM(C18:C27)</f>
        <v>0</v>
      </c>
      <c r="D28" s="71">
        <f t="shared" si="3"/>
        <v>0</v>
      </c>
      <c r="E28" s="71">
        <f t="shared" si="3"/>
        <v>0</v>
      </c>
    </row>
    <row r="29" spans="1:13" ht="35.25" customHeight="1" x14ac:dyDescent="0.3">
      <c r="A29" s="82" t="s">
        <v>15</v>
      </c>
      <c r="B29" s="83">
        <f>B15+B28</f>
        <v>0</v>
      </c>
      <c r="C29" s="83">
        <f t="shared" ref="C29:E29" si="4">C15+C28</f>
        <v>0</v>
      </c>
      <c r="D29" s="83">
        <f t="shared" si="4"/>
        <v>0</v>
      </c>
      <c r="E29" s="83">
        <f t="shared" si="4"/>
        <v>0</v>
      </c>
    </row>
    <row r="30" spans="1:13" ht="15" customHeight="1" x14ac:dyDescent="0.2">
      <c r="A30" s="84"/>
      <c r="B30" s="85"/>
      <c r="C30" s="85"/>
      <c r="D30" s="85"/>
      <c r="E30" s="85"/>
      <c r="F30" s="85"/>
      <c r="G30" s="85"/>
      <c r="H30" s="85"/>
    </row>
    <row r="31" spans="1:13" ht="113.25" customHeight="1" x14ac:dyDescent="0.3">
      <c r="A31" s="139" t="s">
        <v>76</v>
      </c>
      <c r="B31" s="139"/>
      <c r="C31" s="139"/>
      <c r="D31" s="139"/>
      <c r="E31" s="86"/>
      <c r="F31" s="86"/>
      <c r="G31" s="86"/>
      <c r="H31" s="86"/>
    </row>
    <row r="32" spans="1:13" ht="40.5" customHeight="1" x14ac:dyDescent="0.3">
      <c r="A32" s="139" t="s">
        <v>77</v>
      </c>
      <c r="B32" s="139"/>
      <c r="C32" s="139"/>
      <c r="D32" s="139"/>
      <c r="E32" s="86"/>
      <c r="F32" s="86"/>
      <c r="G32" s="86"/>
      <c r="H32" s="86"/>
    </row>
    <row r="33" spans="1:8" ht="15.95" customHeight="1" x14ac:dyDescent="0.2">
      <c r="A33" s="84"/>
      <c r="B33" s="85"/>
      <c r="C33" s="85"/>
      <c r="D33" s="85"/>
      <c r="E33" s="85"/>
      <c r="F33" s="85"/>
      <c r="G33" s="85"/>
      <c r="H33" s="85"/>
    </row>
    <row r="34" spans="1:8" x14ac:dyDescent="0.2">
      <c r="A34" s="84"/>
      <c r="B34" s="85"/>
      <c r="C34" s="85"/>
      <c r="D34" s="85"/>
      <c r="E34" s="85"/>
      <c r="F34" s="85"/>
      <c r="G34" s="85"/>
      <c r="H34" s="85"/>
    </row>
    <row r="35" spans="1:8" ht="27.75" customHeight="1" x14ac:dyDescent="0.2">
      <c r="A35" s="84"/>
      <c r="B35" s="85"/>
      <c r="C35" s="85"/>
      <c r="D35" s="85"/>
      <c r="E35" s="85"/>
      <c r="F35" s="85"/>
      <c r="G35" s="85"/>
      <c r="H35" s="85"/>
    </row>
    <row r="36" spans="1:8" ht="20.25" customHeight="1" x14ac:dyDescent="0.2">
      <c r="A36" s="87"/>
      <c r="B36" s="87"/>
      <c r="C36" s="87"/>
      <c r="D36" s="87"/>
      <c r="E36" s="87"/>
      <c r="F36" s="87"/>
      <c r="G36" s="87"/>
      <c r="H36" s="87"/>
    </row>
    <row r="37" spans="1:8" ht="32.25" customHeight="1" x14ac:dyDescent="0.2">
      <c r="A37" s="141"/>
      <c r="B37" s="141"/>
      <c r="C37" s="141"/>
      <c r="D37" s="141"/>
      <c r="E37" s="141"/>
      <c r="F37" s="141"/>
      <c r="G37" s="141"/>
      <c r="H37" s="141"/>
    </row>
    <row r="38" spans="1:8" ht="43.5" customHeight="1" x14ac:dyDescent="0.2">
      <c r="A38" s="140"/>
      <c r="B38" s="140"/>
      <c r="C38" s="140"/>
      <c r="D38" s="140"/>
      <c r="E38" s="140"/>
      <c r="F38" s="140"/>
      <c r="G38" s="140"/>
      <c r="H38" s="140"/>
    </row>
    <row r="39" spans="1:8" ht="31.5" customHeight="1" x14ac:dyDescent="0.2">
      <c r="A39" s="140"/>
      <c r="B39" s="140"/>
      <c r="C39" s="140"/>
      <c r="D39" s="140"/>
      <c r="E39" s="140"/>
      <c r="F39" s="140"/>
      <c r="G39" s="140"/>
      <c r="H39" s="140"/>
    </row>
    <row r="40" spans="1:8" ht="54.75" customHeight="1" x14ac:dyDescent="0.2">
      <c r="A40" s="140"/>
      <c r="B40" s="140"/>
      <c r="C40" s="140"/>
      <c r="D40" s="140"/>
      <c r="E40" s="140"/>
      <c r="F40" s="140"/>
      <c r="G40" s="140"/>
      <c r="H40" s="140"/>
    </row>
    <row r="41" spans="1:8" ht="22.5" customHeight="1" x14ac:dyDescent="0.2">
      <c r="A41" s="140"/>
      <c r="B41" s="140"/>
      <c r="C41" s="140"/>
      <c r="D41" s="140"/>
      <c r="E41" s="140"/>
      <c r="F41" s="140"/>
      <c r="G41" s="140"/>
      <c r="H41" s="140"/>
    </row>
  </sheetData>
  <mergeCells count="9">
    <mergeCell ref="B3:E3"/>
    <mergeCell ref="B16:E16"/>
    <mergeCell ref="A31:D31"/>
    <mergeCell ref="A32:D32"/>
    <mergeCell ref="A41:H41"/>
    <mergeCell ref="A37:H37"/>
    <mergeCell ref="A38:H38"/>
    <mergeCell ref="A39:H39"/>
    <mergeCell ref="A40:H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workbookViewId="0">
      <selection activeCell="G45" sqref="G45"/>
    </sheetView>
  </sheetViews>
  <sheetFormatPr baseColWidth="10" defaultColWidth="11.42578125" defaultRowHeight="12.75" x14ac:dyDescent="0.2"/>
  <cols>
    <col min="1" max="1" width="25.42578125" style="94" customWidth="1"/>
    <col min="2" max="2" width="10.7109375" style="118" customWidth="1"/>
    <col min="3" max="19" width="8.7109375" style="118" customWidth="1"/>
    <col min="20" max="20" width="5.5703125" style="94" customWidth="1"/>
    <col min="21" max="27" width="8.28515625" style="94" customWidth="1"/>
    <col min="28" max="28" width="4.7109375" style="94" customWidth="1"/>
    <col min="29" max="34" width="7.7109375" style="94" customWidth="1"/>
    <col min="35" max="16384" width="11.42578125" style="94"/>
  </cols>
  <sheetData>
    <row r="1" spans="1:32" x14ac:dyDescent="0.2">
      <c r="A1" s="91" t="s">
        <v>95</v>
      </c>
      <c r="B1" s="91"/>
      <c r="C1" s="91"/>
      <c r="D1" s="91"/>
      <c r="E1" s="91"/>
      <c r="F1" s="91"/>
      <c r="G1" s="91"/>
      <c r="H1" s="91"/>
      <c r="I1" s="91"/>
      <c r="J1" s="91"/>
      <c r="K1" s="91"/>
      <c r="L1" s="91"/>
      <c r="M1" s="91"/>
      <c r="N1" s="92"/>
      <c r="O1" s="92"/>
      <c r="P1" s="93" t="s">
        <v>96</v>
      </c>
      <c r="Q1" s="92"/>
      <c r="R1" s="92"/>
      <c r="S1" s="92"/>
    </row>
    <row r="2" spans="1:32" x14ac:dyDescent="0.2">
      <c r="A2" s="95"/>
      <c r="B2" s="96"/>
      <c r="C2" s="96"/>
      <c r="D2" s="96"/>
      <c r="E2" s="96"/>
      <c r="F2" s="96"/>
      <c r="G2" s="96"/>
      <c r="H2" s="96"/>
      <c r="I2" s="96"/>
      <c r="J2" s="96"/>
      <c r="K2" s="96"/>
      <c r="L2" s="96"/>
      <c r="M2" s="96"/>
      <c r="N2" s="96"/>
      <c r="O2" s="96"/>
      <c r="P2" s="96"/>
      <c r="Q2" s="96"/>
      <c r="R2" s="96"/>
      <c r="S2" s="96"/>
      <c r="U2" s="97" t="s">
        <v>97</v>
      </c>
    </row>
    <row r="3" spans="1:32" s="101" customFormat="1" x14ac:dyDescent="0.2">
      <c r="A3" s="98"/>
      <c r="B3" s="99" t="s">
        <v>98</v>
      </c>
      <c r="C3" s="100" t="s">
        <v>40</v>
      </c>
      <c r="D3" s="100" t="s">
        <v>99</v>
      </c>
      <c r="E3" s="100" t="s">
        <v>100</v>
      </c>
      <c r="F3" s="100" t="s">
        <v>41</v>
      </c>
      <c r="G3" s="100" t="s">
        <v>42</v>
      </c>
      <c r="H3" s="100" t="s">
        <v>43</v>
      </c>
      <c r="I3" s="100" t="s">
        <v>101</v>
      </c>
      <c r="J3" s="100" t="s">
        <v>102</v>
      </c>
      <c r="K3" s="100" t="s">
        <v>103</v>
      </c>
      <c r="L3" s="100" t="s">
        <v>104</v>
      </c>
      <c r="M3" s="100" t="s">
        <v>105</v>
      </c>
      <c r="N3" s="100" t="s">
        <v>44</v>
      </c>
      <c r="O3" s="100" t="s">
        <v>45</v>
      </c>
      <c r="P3" s="100" t="s">
        <v>46</v>
      </c>
      <c r="Q3" s="100" t="s">
        <v>47</v>
      </c>
      <c r="R3" s="100" t="s">
        <v>48</v>
      </c>
      <c r="S3" s="100" t="s">
        <v>106</v>
      </c>
      <c r="U3" s="100" t="s">
        <v>44</v>
      </c>
      <c r="V3" s="100" t="s">
        <v>45</v>
      </c>
      <c r="W3" s="100" t="s">
        <v>46</v>
      </c>
      <c r="X3" s="100" t="s">
        <v>47</v>
      </c>
      <c r="Y3" s="100" t="s">
        <v>48</v>
      </c>
      <c r="Z3" s="100" t="s">
        <v>106</v>
      </c>
      <c r="AA3" s="100" t="s">
        <v>107</v>
      </c>
      <c r="AD3" s="101" t="s">
        <v>21</v>
      </c>
      <c r="AE3" s="101" t="s">
        <v>22</v>
      </c>
      <c r="AF3" s="101" t="s">
        <v>108</v>
      </c>
    </row>
    <row r="4" spans="1:32" x14ac:dyDescent="0.2">
      <c r="A4" s="102" t="s">
        <v>49</v>
      </c>
      <c r="B4" s="103">
        <f>SUM(B5:B20)</f>
        <v>699875</v>
      </c>
      <c r="C4" s="104">
        <f>SUM(C5:C20)</f>
        <v>9137</v>
      </c>
      <c r="D4" s="104">
        <f>SUM(D5:D20)</f>
        <v>38259</v>
      </c>
      <c r="E4" s="104">
        <f t="shared" ref="E4:S4" si="0">SUM(E5:E20)</f>
        <v>50722</v>
      </c>
      <c r="F4" s="104">
        <f t="shared" si="0"/>
        <v>20828</v>
      </c>
      <c r="G4" s="104">
        <f t="shared" si="0"/>
        <v>13171</v>
      </c>
      <c r="H4" s="104">
        <f t="shared" si="0"/>
        <v>13270</v>
      </c>
      <c r="I4" s="104">
        <f t="shared" si="0"/>
        <v>46468</v>
      </c>
      <c r="J4" s="104">
        <f t="shared" si="0"/>
        <v>74054</v>
      </c>
      <c r="K4" s="104">
        <f t="shared" si="0"/>
        <v>134172</v>
      </c>
      <c r="L4" s="104">
        <f t="shared" si="0"/>
        <v>96947</v>
      </c>
      <c r="M4" s="104">
        <f t="shared" si="0"/>
        <v>123483</v>
      </c>
      <c r="N4" s="104">
        <f t="shared" si="0"/>
        <v>38532</v>
      </c>
      <c r="O4" s="104">
        <f t="shared" si="0"/>
        <v>19144</v>
      </c>
      <c r="P4" s="104">
        <f t="shared" si="0"/>
        <v>10489</v>
      </c>
      <c r="Q4" s="104">
        <f t="shared" si="0"/>
        <v>6327</v>
      </c>
      <c r="R4" s="104">
        <f t="shared" si="0"/>
        <v>3492</v>
      </c>
      <c r="S4" s="104">
        <f t="shared" si="0"/>
        <v>1380</v>
      </c>
      <c r="U4" s="104">
        <f>SUM(U5:U19)</f>
        <v>25</v>
      </c>
      <c r="V4" s="104">
        <f t="shared" ref="V4:Z4" si="1">SUM(V5:V19)</f>
        <v>14</v>
      </c>
      <c r="W4" s="104">
        <f t="shared" si="1"/>
        <v>13</v>
      </c>
      <c r="X4" s="104">
        <f t="shared" si="1"/>
        <v>3</v>
      </c>
      <c r="Y4" s="104">
        <f t="shared" si="1"/>
        <v>2</v>
      </c>
      <c r="Z4" s="104">
        <f t="shared" si="1"/>
        <v>0</v>
      </c>
      <c r="AA4" s="104">
        <f>SUM(U4:Z4)</f>
        <v>57</v>
      </c>
      <c r="AD4" s="104">
        <f>SUM(AD5:AD19)</f>
        <v>39</v>
      </c>
      <c r="AE4" s="104">
        <f>SUM(AE5:AE19)</f>
        <v>16</v>
      </c>
      <c r="AF4" s="104">
        <f>SUM(AF5:AF19)</f>
        <v>2</v>
      </c>
    </row>
    <row r="5" spans="1:32" s="109" customFormat="1" x14ac:dyDescent="0.2">
      <c r="A5" s="105" t="s">
        <v>109</v>
      </c>
      <c r="B5" s="106">
        <f>SUM(C5:S5)</f>
        <v>60253</v>
      </c>
      <c r="C5" s="107">
        <f>'[1]FØR korreksjon befolkning 67+'!C5</f>
        <v>991</v>
      </c>
      <c r="D5" s="107">
        <f>'[1]FØR korreksjon befolkning 67+'!D5</f>
        <v>3319</v>
      </c>
      <c r="E5" s="107">
        <f>'[1]FØR korreksjon befolkning 67+'!E5</f>
        <v>3383</v>
      </c>
      <c r="F5" s="107">
        <f>'[1]FØR korreksjon befolkning 67+'!F5</f>
        <v>1220</v>
      </c>
      <c r="G5" s="107">
        <f>'[1]FØR korreksjon befolkning 67+'!G5</f>
        <v>690</v>
      </c>
      <c r="H5" s="107">
        <f>'[1]FØR korreksjon befolkning 67+'!H5</f>
        <v>721</v>
      </c>
      <c r="I5" s="107">
        <f>'[1]FØR korreksjon befolkning 67+'!I5</f>
        <v>3538</v>
      </c>
      <c r="J5" s="107">
        <f>'[1]FØR korreksjon befolkning 67+'!J5</f>
        <v>8535</v>
      </c>
      <c r="K5" s="107">
        <f>'[1]FØR korreksjon befolkning 67+'!K5</f>
        <v>16373</v>
      </c>
      <c r="L5" s="107">
        <f>'[1]FØR korreksjon befolkning 67+'!L5</f>
        <v>8807</v>
      </c>
      <c r="M5" s="107">
        <f>'[1]FØR korreksjon befolkning 67+'!M5</f>
        <v>8779</v>
      </c>
      <c r="N5" s="108">
        <f>'[1]FØR korreksjon befolkning 67+'!N5+'[1] ETTER korreksjon befolkn 67+'!U5</f>
        <v>2291</v>
      </c>
      <c r="O5" s="108">
        <f>'[1]FØR korreksjon befolkning 67+'!O5+'[1] ETTER korreksjon befolkn 67+'!V5</f>
        <v>862</v>
      </c>
      <c r="P5" s="108">
        <f>'[1]FØR korreksjon befolkning 67+'!P5+'[1] ETTER korreksjon befolkn 67+'!W5</f>
        <v>379</v>
      </c>
      <c r="Q5" s="108">
        <f>'[1]FØR korreksjon befolkning 67+'!Q5+'[1] ETTER korreksjon befolkn 67+'!X5</f>
        <v>198</v>
      </c>
      <c r="R5" s="108">
        <f>'[1]FØR korreksjon befolkning 67+'!R5+'[1] ETTER korreksjon befolkn 67+'!Y5</f>
        <v>95</v>
      </c>
      <c r="S5" s="108">
        <f>'[1]FØR korreksjon befolkning 67+'!S5+'[1] ETTER korreksjon befolkn 67+'!Z5</f>
        <v>72</v>
      </c>
      <c r="U5" s="94">
        <v>5</v>
      </c>
      <c r="V5" s="94">
        <v>8</v>
      </c>
      <c r="W5" s="94">
        <v>12</v>
      </c>
      <c r="X5" s="94">
        <v>5</v>
      </c>
      <c r="Y5" s="94">
        <v>5</v>
      </c>
      <c r="Z5" s="94">
        <v>9</v>
      </c>
      <c r="AA5" s="110">
        <f>SUM(U5:Z5)</f>
        <v>44</v>
      </c>
      <c r="AD5" s="109">
        <f>SUM(U5:V5)</f>
        <v>13</v>
      </c>
      <c r="AE5" s="109">
        <f>SUM(W5:X5)</f>
        <v>17</v>
      </c>
      <c r="AF5" s="109">
        <f>SUM(Y5:Z5)</f>
        <v>14</v>
      </c>
    </row>
    <row r="6" spans="1:32" s="109" customFormat="1" x14ac:dyDescent="0.2">
      <c r="A6" s="105" t="s">
        <v>110</v>
      </c>
      <c r="B6" s="106">
        <f t="shared" ref="B6:B20" si="2">SUM(C6:S6)</f>
        <v>63871</v>
      </c>
      <c r="C6" s="107">
        <f>'[1]FØR korreksjon befolkning 67+'!C6</f>
        <v>1094</v>
      </c>
      <c r="D6" s="107">
        <f>'[1]FØR korreksjon befolkning 67+'!D6</f>
        <v>3159</v>
      </c>
      <c r="E6" s="107">
        <f>'[1]FØR korreksjon befolkning 67+'!E6</f>
        <v>2919</v>
      </c>
      <c r="F6" s="107">
        <f>'[1]FØR korreksjon befolkning 67+'!F6</f>
        <v>990</v>
      </c>
      <c r="G6" s="107">
        <f>'[1]FØR korreksjon befolkning 67+'!G6</f>
        <v>602</v>
      </c>
      <c r="H6" s="107">
        <f>'[1]FØR korreksjon befolkning 67+'!H6</f>
        <v>767</v>
      </c>
      <c r="I6" s="107">
        <f>'[1]FØR korreksjon befolkning 67+'!I6</f>
        <v>5488</v>
      </c>
      <c r="J6" s="107">
        <f>'[1]FØR korreksjon befolkning 67+'!J6</f>
        <v>11447</v>
      </c>
      <c r="K6" s="107">
        <f>'[1]FØR korreksjon befolkning 67+'!K6</f>
        <v>17966</v>
      </c>
      <c r="L6" s="107">
        <f>'[1]FØR korreksjon befolkning 67+'!L6</f>
        <v>8263</v>
      </c>
      <c r="M6" s="107">
        <f>'[1]FØR korreksjon befolkning 67+'!M6</f>
        <v>7732</v>
      </c>
      <c r="N6" s="108">
        <f>'[1]FØR korreksjon befolkning 67+'!N6+'[1] ETTER korreksjon befolkn 67+'!U6</f>
        <v>1985</v>
      </c>
      <c r="O6" s="108">
        <f>'[1]FØR korreksjon befolkning 67+'!O6+'[1] ETTER korreksjon befolkn 67+'!V6</f>
        <v>784</v>
      </c>
      <c r="P6" s="108">
        <f>'[1]FØR korreksjon befolkning 67+'!P6+'[1] ETTER korreksjon befolkn 67+'!W6</f>
        <v>363</v>
      </c>
      <c r="Q6" s="108">
        <f>'[1]FØR korreksjon befolkning 67+'!Q6+'[1] ETTER korreksjon befolkn 67+'!X6</f>
        <v>158</v>
      </c>
      <c r="R6" s="108">
        <f>'[1]FØR korreksjon befolkning 67+'!R6+'[1] ETTER korreksjon befolkn 67+'!Y6</f>
        <v>101</v>
      </c>
      <c r="S6" s="108">
        <f>'[1]FØR korreksjon befolkning 67+'!S6+'[1] ETTER korreksjon befolkn 67+'!Z6</f>
        <v>53</v>
      </c>
      <c r="U6" s="94">
        <v>0</v>
      </c>
      <c r="V6" s="94">
        <v>-3</v>
      </c>
      <c r="W6" s="94">
        <v>-7</v>
      </c>
      <c r="X6" s="94">
        <v>-1</v>
      </c>
      <c r="Y6" s="94">
        <v>-7</v>
      </c>
      <c r="Z6" s="94">
        <v>-2</v>
      </c>
      <c r="AA6" s="110">
        <f t="shared" ref="AA6:AA19" si="3">SUM(U6:Z6)</f>
        <v>-20</v>
      </c>
      <c r="AD6" s="109">
        <f t="shared" ref="AD6:AD19" si="4">SUM(U6:V6)</f>
        <v>-3</v>
      </c>
      <c r="AE6" s="109">
        <f t="shared" ref="AE6:AE19" si="5">SUM(W6:X6)</f>
        <v>-8</v>
      </c>
      <c r="AF6" s="109">
        <f t="shared" ref="AF6:AF19" si="6">SUM(Y6:Z6)</f>
        <v>-9</v>
      </c>
    </row>
    <row r="7" spans="1:32" s="109" customFormat="1" x14ac:dyDescent="0.2">
      <c r="A7" s="105" t="s">
        <v>111</v>
      </c>
      <c r="B7" s="106">
        <f t="shared" si="2"/>
        <v>46351</v>
      </c>
      <c r="C7" s="107">
        <f>'[1]FØR korreksjon befolkning 67+'!C7</f>
        <v>821</v>
      </c>
      <c r="D7" s="107">
        <f>'[1]FØR korreksjon befolkning 67+'!D7</f>
        <v>2374</v>
      </c>
      <c r="E7" s="107">
        <f>'[1]FØR korreksjon befolkning 67+'!E7</f>
        <v>2057</v>
      </c>
      <c r="F7" s="107">
        <f>'[1]FØR korreksjon befolkning 67+'!F7</f>
        <v>610</v>
      </c>
      <c r="G7" s="107">
        <f>'[1]FØR korreksjon befolkning 67+'!G7</f>
        <v>403</v>
      </c>
      <c r="H7" s="107">
        <f>'[1]FØR korreksjon befolkning 67+'!H7</f>
        <v>497</v>
      </c>
      <c r="I7" s="107">
        <f>'[1]FØR korreksjon befolkning 67+'!I7</f>
        <v>3717</v>
      </c>
      <c r="J7" s="107">
        <f>'[1]FØR korreksjon befolkning 67+'!J7</f>
        <v>8510</v>
      </c>
      <c r="K7" s="107">
        <f>'[1]FØR korreksjon befolkning 67+'!K7</f>
        <v>12806</v>
      </c>
      <c r="L7" s="107">
        <f>'[1]FØR korreksjon befolkning 67+'!L7</f>
        <v>5557</v>
      </c>
      <c r="M7" s="107">
        <f>'[1]FØR korreksjon befolkning 67+'!M7</f>
        <v>5795</v>
      </c>
      <c r="N7" s="108">
        <f>'[1]FØR korreksjon befolkning 67+'!N7+'[1] ETTER korreksjon befolkn 67+'!U7</f>
        <v>1766</v>
      </c>
      <c r="O7" s="108">
        <f>'[1]FØR korreksjon befolkning 67+'!O7+'[1] ETTER korreksjon befolkn 67+'!V7</f>
        <v>812</v>
      </c>
      <c r="P7" s="108">
        <f>'[1]FØR korreksjon befolkning 67+'!P7+'[1] ETTER korreksjon befolkn 67+'!W7</f>
        <v>320</v>
      </c>
      <c r="Q7" s="108">
        <f>'[1]FØR korreksjon befolkning 67+'!Q7+'[1] ETTER korreksjon befolkn 67+'!X7</f>
        <v>176</v>
      </c>
      <c r="R7" s="108">
        <f>'[1]FØR korreksjon befolkning 67+'!R7+'[1] ETTER korreksjon befolkn 67+'!Y7</f>
        <v>80</v>
      </c>
      <c r="S7" s="108">
        <f>'[1]FØR korreksjon befolkning 67+'!S7+'[1] ETTER korreksjon befolkn 67+'!Z7</f>
        <v>50</v>
      </c>
      <c r="U7" s="94">
        <v>-5</v>
      </c>
      <c r="V7" s="94">
        <v>-7</v>
      </c>
      <c r="W7" s="94">
        <v>-16</v>
      </c>
      <c r="X7" s="94">
        <v>-19</v>
      </c>
      <c r="Y7" s="94">
        <v>-12</v>
      </c>
      <c r="Z7" s="94">
        <v>-14</v>
      </c>
      <c r="AA7" s="110">
        <f t="shared" si="3"/>
        <v>-73</v>
      </c>
      <c r="AD7" s="109">
        <f t="shared" si="4"/>
        <v>-12</v>
      </c>
      <c r="AE7" s="109">
        <f t="shared" si="5"/>
        <v>-35</v>
      </c>
      <c r="AF7" s="109">
        <f t="shared" si="6"/>
        <v>-26</v>
      </c>
    </row>
    <row r="8" spans="1:32" s="109" customFormat="1" x14ac:dyDescent="0.2">
      <c r="A8" s="105" t="s">
        <v>112</v>
      </c>
      <c r="B8" s="106">
        <f t="shared" si="2"/>
        <v>40550</v>
      </c>
      <c r="C8" s="107">
        <f>'[1]FØR korreksjon befolkning 67+'!C8</f>
        <v>482</v>
      </c>
      <c r="D8" s="107">
        <f>'[1]FØR korreksjon befolkning 67+'!D8</f>
        <v>1510</v>
      </c>
      <c r="E8" s="107">
        <f>'[1]FØR korreksjon befolkning 67+'!E8</f>
        <v>1556</v>
      </c>
      <c r="F8" s="107">
        <f>'[1]FØR korreksjon befolkning 67+'!F8</f>
        <v>590</v>
      </c>
      <c r="G8" s="107">
        <f>'[1]FØR korreksjon befolkning 67+'!G8</f>
        <v>364</v>
      </c>
      <c r="H8" s="107">
        <f>'[1]FØR korreksjon befolkning 67+'!H8</f>
        <v>520</v>
      </c>
      <c r="I8" s="107">
        <f>'[1]FØR korreksjon befolkning 67+'!I8</f>
        <v>4502</v>
      </c>
      <c r="J8" s="107">
        <f>'[1]FØR korreksjon befolkning 67+'!J8</f>
        <v>7888</v>
      </c>
      <c r="K8" s="107">
        <f>'[1]FØR korreksjon befolkning 67+'!K8</f>
        <v>9861</v>
      </c>
      <c r="L8" s="107">
        <f>'[1]FØR korreksjon befolkning 67+'!L8</f>
        <v>4897</v>
      </c>
      <c r="M8" s="107">
        <f>'[1]FØR korreksjon befolkning 67+'!M8</f>
        <v>5465</v>
      </c>
      <c r="N8" s="108">
        <f>'[1]FØR korreksjon befolkning 67+'!N8+'[1] ETTER korreksjon befolkn 67+'!U8</f>
        <v>1522</v>
      </c>
      <c r="O8" s="108">
        <f>'[1]FØR korreksjon befolkning 67+'!O8+'[1] ETTER korreksjon befolkn 67+'!V8</f>
        <v>669</v>
      </c>
      <c r="P8" s="108">
        <f>'[1]FØR korreksjon befolkning 67+'!P8+'[1] ETTER korreksjon befolkn 67+'!W8</f>
        <v>400</v>
      </c>
      <c r="Q8" s="108">
        <f>'[1]FØR korreksjon befolkning 67+'!Q8+'[1] ETTER korreksjon befolkn 67+'!X8</f>
        <v>177</v>
      </c>
      <c r="R8" s="108">
        <f>'[1]FØR korreksjon befolkning 67+'!R8+'[1] ETTER korreksjon befolkn 67+'!Y8</f>
        <v>91</v>
      </c>
      <c r="S8" s="108">
        <f>'[1]FØR korreksjon befolkning 67+'!S8+'[1] ETTER korreksjon befolkn 67+'!Z8</f>
        <v>56</v>
      </c>
      <c r="U8" s="94">
        <v>-11</v>
      </c>
      <c r="V8" s="94">
        <v>-16</v>
      </c>
      <c r="W8" s="94">
        <v>-16</v>
      </c>
      <c r="X8" s="94">
        <v>-19</v>
      </c>
      <c r="Y8" s="94">
        <v>-25</v>
      </c>
      <c r="Z8" s="94">
        <v>-18</v>
      </c>
      <c r="AA8" s="110">
        <f t="shared" si="3"/>
        <v>-105</v>
      </c>
      <c r="AD8" s="109">
        <f t="shared" si="4"/>
        <v>-27</v>
      </c>
      <c r="AE8" s="109">
        <f t="shared" si="5"/>
        <v>-35</v>
      </c>
      <c r="AF8" s="109">
        <f t="shared" si="6"/>
        <v>-43</v>
      </c>
    </row>
    <row r="9" spans="1:32" s="109" customFormat="1" x14ac:dyDescent="0.2">
      <c r="A9" s="105" t="s">
        <v>113</v>
      </c>
      <c r="B9" s="106">
        <f t="shared" si="2"/>
        <v>59094</v>
      </c>
      <c r="C9" s="107">
        <f>'[1]FØR korreksjon befolkning 67+'!C9</f>
        <v>565</v>
      </c>
      <c r="D9" s="107">
        <f>'[1]FØR korreksjon befolkning 67+'!D9</f>
        <v>1940</v>
      </c>
      <c r="E9" s="107">
        <f>'[1]FØR korreksjon befolkning 67+'!E9</f>
        <v>2334</v>
      </c>
      <c r="F9" s="107">
        <f>'[1]FØR korreksjon befolkning 67+'!F9</f>
        <v>982</v>
      </c>
      <c r="G9" s="107">
        <f>'[1]FØR korreksjon befolkning 67+'!G9</f>
        <v>678</v>
      </c>
      <c r="H9" s="107">
        <f>'[1]FØR korreksjon befolkning 67+'!H9</f>
        <v>836</v>
      </c>
      <c r="I9" s="107">
        <f>'[1]FØR korreksjon befolkning 67+'!I9</f>
        <v>5366</v>
      </c>
      <c r="J9" s="107">
        <f>'[1]FØR korreksjon befolkning 67+'!J9</f>
        <v>9385</v>
      </c>
      <c r="K9" s="107">
        <f>'[1]FØR korreksjon befolkning 67+'!K9</f>
        <v>11557</v>
      </c>
      <c r="L9" s="107">
        <f>'[1]FØR korreksjon befolkning 67+'!L9</f>
        <v>6706</v>
      </c>
      <c r="M9" s="107">
        <f>'[1]FØR korreksjon befolkning 67+'!M9</f>
        <v>10689</v>
      </c>
      <c r="N9" s="108">
        <f>'[1]FØR korreksjon befolkning 67+'!N9+'[1] ETTER korreksjon befolkn 67+'!U9</f>
        <v>3727</v>
      </c>
      <c r="O9" s="108">
        <f>'[1]FØR korreksjon befolkning 67+'!O9+'[1] ETTER korreksjon befolkn 67+'!V9</f>
        <v>2085</v>
      </c>
      <c r="P9" s="108">
        <f>'[1]FØR korreksjon befolkning 67+'!P9+'[1] ETTER korreksjon befolkn 67+'!W9</f>
        <v>1159</v>
      </c>
      <c r="Q9" s="108">
        <f>'[1]FØR korreksjon befolkning 67+'!Q9+'[1] ETTER korreksjon befolkn 67+'!X9</f>
        <v>631</v>
      </c>
      <c r="R9" s="108">
        <f>'[1]FØR korreksjon befolkning 67+'!R9+'[1] ETTER korreksjon befolkn 67+'!Y9</f>
        <v>322</v>
      </c>
      <c r="S9" s="108">
        <f>'[1]FØR korreksjon befolkning 67+'!S9+'[1] ETTER korreksjon befolkn 67+'!Z9</f>
        <v>132</v>
      </c>
      <c r="U9" s="94">
        <v>10</v>
      </c>
      <c r="V9" s="94">
        <v>5</v>
      </c>
      <c r="W9" s="94">
        <v>17</v>
      </c>
      <c r="X9" s="94">
        <v>2</v>
      </c>
      <c r="Y9" s="94">
        <v>18</v>
      </c>
      <c r="Z9" s="94">
        <v>16</v>
      </c>
      <c r="AA9" s="110">
        <f t="shared" si="3"/>
        <v>68</v>
      </c>
      <c r="AD9" s="109">
        <f t="shared" si="4"/>
        <v>15</v>
      </c>
      <c r="AE9" s="109">
        <f t="shared" si="5"/>
        <v>19</v>
      </c>
      <c r="AF9" s="109">
        <f t="shared" si="6"/>
        <v>34</v>
      </c>
    </row>
    <row r="10" spans="1:32" s="109" customFormat="1" x14ac:dyDescent="0.2">
      <c r="A10" s="105" t="s">
        <v>114</v>
      </c>
      <c r="B10" s="106">
        <f t="shared" si="2"/>
        <v>34859</v>
      </c>
      <c r="C10" s="107">
        <f>'[1]FØR korreksjon befolkning 67+'!C10</f>
        <v>414</v>
      </c>
      <c r="D10" s="107">
        <f>'[1]FØR korreksjon befolkning 67+'!D10</f>
        <v>1973</v>
      </c>
      <c r="E10" s="107">
        <f>'[1]FØR korreksjon befolkning 67+'!E10</f>
        <v>2845</v>
      </c>
      <c r="F10" s="107">
        <f>'[1]FØR korreksjon befolkning 67+'!F10</f>
        <v>1225</v>
      </c>
      <c r="G10" s="107">
        <f>'[1]FØR korreksjon befolkning 67+'!G10</f>
        <v>755</v>
      </c>
      <c r="H10" s="107">
        <f>'[1]FØR korreksjon befolkning 67+'!H10</f>
        <v>706</v>
      </c>
      <c r="I10" s="107">
        <f>'[1]FØR korreksjon befolkning 67+'!I10</f>
        <v>1513</v>
      </c>
      <c r="J10" s="107">
        <f>'[1]FØR korreksjon befolkning 67+'!J10</f>
        <v>2125</v>
      </c>
      <c r="K10" s="107">
        <f>'[1]FØR korreksjon befolkning 67+'!K10</f>
        <v>5109</v>
      </c>
      <c r="L10" s="107">
        <f>'[1]FØR korreksjon befolkning 67+'!L10</f>
        <v>4872</v>
      </c>
      <c r="M10" s="107">
        <f>'[1]FØR korreksjon befolkning 67+'!M10</f>
        <v>7020</v>
      </c>
      <c r="N10" s="108">
        <f>'[1]FØR korreksjon befolkning 67+'!N10+'[1] ETTER korreksjon befolkn 67+'!U10</f>
        <v>2833</v>
      </c>
      <c r="O10" s="108">
        <f>'[1]FØR korreksjon befolkning 67+'!O10+'[1] ETTER korreksjon befolkn 67+'!V10</f>
        <v>1688</v>
      </c>
      <c r="P10" s="108">
        <f>'[1]FØR korreksjon befolkning 67+'!P10+'[1] ETTER korreksjon befolkn 67+'!W10</f>
        <v>882</v>
      </c>
      <c r="Q10" s="108">
        <f>'[1]FØR korreksjon befolkning 67+'!Q10+'[1] ETTER korreksjon befolkn 67+'!X10</f>
        <v>514</v>
      </c>
      <c r="R10" s="108">
        <f>'[1]FØR korreksjon befolkning 67+'!R10+'[1] ETTER korreksjon befolkn 67+'!Y10</f>
        <v>270</v>
      </c>
      <c r="S10" s="108">
        <f>'[1]FØR korreksjon befolkning 67+'!S10+'[1] ETTER korreksjon befolkn 67+'!Z10</f>
        <v>115</v>
      </c>
      <c r="U10" s="94">
        <v>-9</v>
      </c>
      <c r="V10" s="94">
        <v>-2</v>
      </c>
      <c r="W10" s="94">
        <v>-1</v>
      </c>
      <c r="X10" s="94">
        <v>-1</v>
      </c>
      <c r="Y10" s="94">
        <v>-16</v>
      </c>
      <c r="Z10" s="94">
        <v>-8</v>
      </c>
      <c r="AA10" s="110">
        <f t="shared" si="3"/>
        <v>-37</v>
      </c>
      <c r="AD10" s="109">
        <f t="shared" si="4"/>
        <v>-11</v>
      </c>
      <c r="AE10" s="109">
        <f t="shared" si="5"/>
        <v>-2</v>
      </c>
      <c r="AF10" s="109">
        <f t="shared" si="6"/>
        <v>-24</v>
      </c>
    </row>
    <row r="11" spans="1:32" s="109" customFormat="1" x14ac:dyDescent="0.2">
      <c r="A11" s="105" t="s">
        <v>115</v>
      </c>
      <c r="B11" s="106">
        <f t="shared" si="2"/>
        <v>51465</v>
      </c>
      <c r="C11" s="107">
        <f>'[1]FØR korreksjon befolkning 67+'!C11</f>
        <v>657</v>
      </c>
      <c r="D11" s="107">
        <f>'[1]FØR korreksjon befolkning 67+'!D11</f>
        <v>3418</v>
      </c>
      <c r="E11" s="107">
        <f>'[1]FØR korreksjon befolkning 67+'!E11</f>
        <v>4874</v>
      </c>
      <c r="F11" s="107">
        <f>'[1]FØR korreksjon befolkning 67+'!F11</f>
        <v>2095</v>
      </c>
      <c r="G11" s="107">
        <f>'[1]FØR korreksjon befolkning 67+'!G11</f>
        <v>1277</v>
      </c>
      <c r="H11" s="107">
        <f>'[1]FØR korreksjon befolkning 67+'!H11</f>
        <v>1112</v>
      </c>
      <c r="I11" s="107">
        <f>'[1]FØR korreksjon befolkning 67+'!I11</f>
        <v>2499</v>
      </c>
      <c r="J11" s="107">
        <f>'[1]FØR korreksjon befolkning 67+'!J11</f>
        <v>2658</v>
      </c>
      <c r="K11" s="107">
        <f>'[1]FØR korreksjon befolkning 67+'!K11</f>
        <v>7163</v>
      </c>
      <c r="L11" s="107">
        <f>'[1]FØR korreksjon befolkning 67+'!L11</f>
        <v>7532</v>
      </c>
      <c r="M11" s="107">
        <f>'[1]FØR korreksjon befolkning 67+'!M11</f>
        <v>9879</v>
      </c>
      <c r="N11" s="108">
        <f>'[1]FØR korreksjon befolkning 67+'!N11+'[1] ETTER korreksjon befolkn 67+'!U11</f>
        <v>3875</v>
      </c>
      <c r="O11" s="108">
        <f>'[1]FØR korreksjon befolkning 67+'!O11+'[1] ETTER korreksjon befolkn 67+'!V11</f>
        <v>2115</v>
      </c>
      <c r="P11" s="108">
        <f>'[1]FØR korreksjon befolkning 67+'!P11+'[1] ETTER korreksjon befolkn 67+'!W11</f>
        <v>1132</v>
      </c>
      <c r="Q11" s="108">
        <f>'[1]FØR korreksjon befolkning 67+'!Q11+'[1] ETTER korreksjon befolkn 67+'!X11</f>
        <v>644</v>
      </c>
      <c r="R11" s="108">
        <f>'[1]FØR korreksjon befolkning 67+'!R11+'[1] ETTER korreksjon befolkn 67+'!Y11</f>
        <v>392</v>
      </c>
      <c r="S11" s="108">
        <f>'[1]FØR korreksjon befolkning 67+'!S11+'[1] ETTER korreksjon befolkn 67+'!Z11</f>
        <v>143</v>
      </c>
      <c r="U11" s="94">
        <v>-1</v>
      </c>
      <c r="V11" s="94">
        <v>3</v>
      </c>
      <c r="W11" s="94">
        <v>8</v>
      </c>
      <c r="X11" s="94">
        <v>-11</v>
      </c>
      <c r="Y11" s="94">
        <v>-1</v>
      </c>
      <c r="Z11" s="94">
        <v>3</v>
      </c>
      <c r="AA11" s="110">
        <f t="shared" si="3"/>
        <v>1</v>
      </c>
      <c r="AD11" s="109">
        <f t="shared" si="4"/>
        <v>2</v>
      </c>
      <c r="AE11" s="109">
        <f t="shared" si="5"/>
        <v>-3</v>
      </c>
      <c r="AF11" s="109">
        <f t="shared" si="6"/>
        <v>2</v>
      </c>
    </row>
    <row r="12" spans="1:32" s="109" customFormat="1" x14ac:dyDescent="0.2">
      <c r="A12" s="105" t="s">
        <v>116</v>
      </c>
      <c r="B12" s="106">
        <f t="shared" si="2"/>
        <v>54055</v>
      </c>
      <c r="C12" s="107">
        <f>'[1]FØR korreksjon befolkning 67+'!C12</f>
        <v>618</v>
      </c>
      <c r="D12" s="107">
        <f>'[1]FØR korreksjon befolkning 67+'!D12</f>
        <v>3092</v>
      </c>
      <c r="E12" s="107">
        <f>'[1]FØR korreksjon befolkning 67+'!E12</f>
        <v>4831</v>
      </c>
      <c r="F12" s="107">
        <f>'[1]FØR korreksjon befolkning 67+'!F12</f>
        <v>2016</v>
      </c>
      <c r="G12" s="107">
        <f>'[1]FØR korreksjon befolkning 67+'!G12</f>
        <v>1282</v>
      </c>
      <c r="H12" s="107">
        <f>'[1]FØR korreksjon befolkning 67+'!H12</f>
        <v>1289</v>
      </c>
      <c r="I12" s="107">
        <f>'[1]FØR korreksjon befolkning 67+'!I12</f>
        <v>4404</v>
      </c>
      <c r="J12" s="107">
        <f>'[1]FØR korreksjon befolkning 67+'!J12</f>
        <v>4333</v>
      </c>
      <c r="K12" s="107">
        <f>'[1]FØR korreksjon befolkning 67+'!K12</f>
        <v>7669</v>
      </c>
      <c r="L12" s="107">
        <f>'[1]FØR korreksjon befolkning 67+'!L12</f>
        <v>7526</v>
      </c>
      <c r="M12" s="107">
        <f>'[1]FØR korreksjon befolkning 67+'!M12</f>
        <v>10184</v>
      </c>
      <c r="N12" s="108">
        <f>'[1]FØR korreksjon befolkning 67+'!N12+'[1] ETTER korreksjon befolkn 67+'!U12</f>
        <v>3224</v>
      </c>
      <c r="O12" s="108">
        <f>'[1]FØR korreksjon befolkning 67+'!O12+'[1] ETTER korreksjon befolkn 67+'!V12</f>
        <v>1588</v>
      </c>
      <c r="P12" s="108">
        <f>'[1]FØR korreksjon befolkning 67+'!P12+'[1] ETTER korreksjon befolkn 67+'!W12</f>
        <v>893</v>
      </c>
      <c r="Q12" s="108">
        <f>'[1]FØR korreksjon befolkning 67+'!Q12+'[1] ETTER korreksjon befolkn 67+'!X12</f>
        <v>619</v>
      </c>
      <c r="R12" s="108">
        <f>'[1]FØR korreksjon befolkning 67+'!R12+'[1] ETTER korreksjon befolkn 67+'!Y12</f>
        <v>351</v>
      </c>
      <c r="S12" s="108">
        <f>'[1]FØR korreksjon befolkning 67+'!S12+'[1] ETTER korreksjon befolkn 67+'!Z12</f>
        <v>136</v>
      </c>
      <c r="U12" s="94">
        <v>14</v>
      </c>
      <c r="V12" s="94">
        <v>15</v>
      </c>
      <c r="W12" s="94">
        <v>12</v>
      </c>
      <c r="X12" s="94">
        <v>16</v>
      </c>
      <c r="Y12" s="94">
        <v>7</v>
      </c>
      <c r="Z12" s="94">
        <v>9</v>
      </c>
      <c r="AA12" s="110">
        <f t="shared" si="3"/>
        <v>73</v>
      </c>
      <c r="AD12" s="109">
        <f t="shared" si="4"/>
        <v>29</v>
      </c>
      <c r="AE12" s="109">
        <f t="shared" si="5"/>
        <v>28</v>
      </c>
      <c r="AF12" s="109">
        <f t="shared" si="6"/>
        <v>16</v>
      </c>
    </row>
    <row r="13" spans="1:32" s="109" customFormat="1" x14ac:dyDescent="0.2">
      <c r="A13" s="105" t="s">
        <v>117</v>
      </c>
      <c r="B13" s="106">
        <f t="shared" si="2"/>
        <v>35144</v>
      </c>
      <c r="C13" s="107">
        <f>'[1]FØR korreksjon befolkning 67+'!C13</f>
        <v>545</v>
      </c>
      <c r="D13" s="107">
        <f>'[1]FØR korreksjon befolkning 67+'!D13</f>
        <v>2323</v>
      </c>
      <c r="E13" s="107">
        <f>'[1]FØR korreksjon befolkning 67+'!E13</f>
        <v>3097</v>
      </c>
      <c r="F13" s="107">
        <f>'[1]FØR korreksjon befolkning 67+'!F13</f>
        <v>1261</v>
      </c>
      <c r="G13" s="107">
        <f>'[1]FØR korreksjon befolkning 67+'!G13</f>
        <v>761</v>
      </c>
      <c r="H13" s="107">
        <f>'[1]FØR korreksjon befolkning 67+'!H13</f>
        <v>765</v>
      </c>
      <c r="I13" s="107">
        <f>'[1]FØR korreksjon befolkning 67+'!I13</f>
        <v>1890</v>
      </c>
      <c r="J13" s="107">
        <f>'[1]FØR korreksjon befolkning 67+'!J13</f>
        <v>3061</v>
      </c>
      <c r="K13" s="107">
        <f>'[1]FØR korreksjon befolkning 67+'!K13</f>
        <v>6849</v>
      </c>
      <c r="L13" s="107">
        <f>'[1]FØR korreksjon befolkning 67+'!L13</f>
        <v>5411</v>
      </c>
      <c r="M13" s="107">
        <f>'[1]FØR korreksjon befolkning 67+'!M13</f>
        <v>5851</v>
      </c>
      <c r="N13" s="108">
        <f>'[1]FØR korreksjon befolkning 67+'!N13+'[1] ETTER korreksjon befolkn 67+'!U13</f>
        <v>1582</v>
      </c>
      <c r="O13" s="108">
        <f>'[1]FØR korreksjon befolkning 67+'!O13+'[1] ETTER korreksjon befolkn 67+'!V13</f>
        <v>722</v>
      </c>
      <c r="P13" s="108">
        <f>'[1]FØR korreksjon befolkning 67+'!P13+'[1] ETTER korreksjon befolkn 67+'!W13</f>
        <v>467</v>
      </c>
      <c r="Q13" s="108">
        <f>'[1]FØR korreksjon befolkning 67+'!Q13+'[1] ETTER korreksjon befolkn 67+'!X13</f>
        <v>286</v>
      </c>
      <c r="R13" s="108">
        <f>'[1]FØR korreksjon befolkning 67+'!R13+'[1] ETTER korreksjon befolkn 67+'!Y13</f>
        <v>194</v>
      </c>
      <c r="S13" s="108">
        <f>'[1]FØR korreksjon befolkning 67+'!S13+'[1] ETTER korreksjon befolkn 67+'!Z13</f>
        <v>79</v>
      </c>
      <c r="U13" s="94">
        <v>-7</v>
      </c>
      <c r="V13" s="94">
        <v>1</v>
      </c>
      <c r="W13" s="94">
        <v>5</v>
      </c>
      <c r="X13" s="94">
        <v>11</v>
      </c>
      <c r="Y13" s="94">
        <v>12</v>
      </c>
      <c r="Z13" s="94">
        <v>5</v>
      </c>
      <c r="AA13" s="110">
        <f t="shared" si="3"/>
        <v>27</v>
      </c>
      <c r="AD13" s="109">
        <f t="shared" si="4"/>
        <v>-6</v>
      </c>
      <c r="AE13" s="109">
        <f t="shared" si="5"/>
        <v>16</v>
      </c>
      <c r="AF13" s="109">
        <f t="shared" si="6"/>
        <v>17</v>
      </c>
    </row>
    <row r="14" spans="1:32" s="109" customFormat="1" x14ac:dyDescent="0.2">
      <c r="A14" s="105" t="s">
        <v>118</v>
      </c>
      <c r="B14" s="106">
        <f t="shared" si="2"/>
        <v>27418</v>
      </c>
      <c r="C14" s="107">
        <f>'[1]FØR korreksjon befolkning 67+'!C14</f>
        <v>308</v>
      </c>
      <c r="D14" s="107">
        <f>'[1]FØR korreksjon befolkning 67+'!D14</f>
        <v>1533</v>
      </c>
      <c r="E14" s="107">
        <f>'[1]FØR korreksjon befolkning 67+'!E14</f>
        <v>2236</v>
      </c>
      <c r="F14" s="107">
        <f>'[1]FØR korreksjon befolkning 67+'!F14</f>
        <v>968</v>
      </c>
      <c r="G14" s="107">
        <f>'[1]FØR korreksjon befolkning 67+'!G14</f>
        <v>629</v>
      </c>
      <c r="H14" s="107">
        <f>'[1]FØR korreksjon befolkning 67+'!H14</f>
        <v>619</v>
      </c>
      <c r="I14" s="107">
        <f>'[1]FØR korreksjon befolkning 67+'!I14</f>
        <v>1519</v>
      </c>
      <c r="J14" s="107">
        <f>'[1]FØR korreksjon befolkning 67+'!J14</f>
        <v>1982</v>
      </c>
      <c r="K14" s="107">
        <f>'[1]FØR korreksjon befolkning 67+'!K14</f>
        <v>4452</v>
      </c>
      <c r="L14" s="107">
        <f>'[1]FØR korreksjon befolkning 67+'!L14</f>
        <v>3962</v>
      </c>
      <c r="M14" s="107">
        <f>'[1]FØR korreksjon befolkning 67+'!M14</f>
        <v>5880</v>
      </c>
      <c r="N14" s="108">
        <f>'[1]FØR korreksjon befolkning 67+'!N14+'[1] ETTER korreksjon befolkn 67+'!U14</f>
        <v>1578</v>
      </c>
      <c r="O14" s="108">
        <f>'[1]FØR korreksjon befolkning 67+'!O14+'[1] ETTER korreksjon befolkn 67+'!V14</f>
        <v>801</v>
      </c>
      <c r="P14" s="108">
        <f>'[1]FØR korreksjon befolkning 67+'!P14+'[1] ETTER korreksjon befolkn 67+'!W14</f>
        <v>443</v>
      </c>
      <c r="Q14" s="108">
        <f>'[1]FØR korreksjon befolkning 67+'!Q14+'[1] ETTER korreksjon befolkn 67+'!X14</f>
        <v>312</v>
      </c>
      <c r="R14" s="108">
        <f>'[1]FØR korreksjon befolkning 67+'!R14+'[1] ETTER korreksjon befolkn 67+'!Y14</f>
        <v>155</v>
      </c>
      <c r="S14" s="108">
        <f>'[1]FØR korreksjon befolkning 67+'!S14+'[1] ETTER korreksjon befolkn 67+'!Z14</f>
        <v>41</v>
      </c>
      <c r="U14" s="94">
        <v>6</v>
      </c>
      <c r="V14" s="94">
        <v>3</v>
      </c>
      <c r="W14" s="94">
        <v>-6</v>
      </c>
      <c r="X14" s="94">
        <v>-19</v>
      </c>
      <c r="Y14" s="94">
        <v>-17</v>
      </c>
      <c r="Z14" s="94">
        <v>-10</v>
      </c>
      <c r="AA14" s="110">
        <f t="shared" si="3"/>
        <v>-43</v>
      </c>
      <c r="AD14" s="109">
        <f t="shared" si="4"/>
        <v>9</v>
      </c>
      <c r="AE14" s="109">
        <f t="shared" si="5"/>
        <v>-25</v>
      </c>
      <c r="AF14" s="109">
        <f t="shared" si="6"/>
        <v>-27</v>
      </c>
    </row>
    <row r="15" spans="1:32" s="109" customFormat="1" x14ac:dyDescent="0.2">
      <c r="A15" s="105" t="s">
        <v>119</v>
      </c>
      <c r="B15" s="106">
        <f t="shared" si="2"/>
        <v>33200</v>
      </c>
      <c r="C15" s="107">
        <f>'[1]FØR korreksjon befolkning 67+'!C15</f>
        <v>376</v>
      </c>
      <c r="D15" s="107">
        <f>'[1]FØR korreksjon befolkning 67+'!D15</f>
        <v>1944</v>
      </c>
      <c r="E15" s="107">
        <f>'[1]FØR korreksjon befolkning 67+'!E15</f>
        <v>2917</v>
      </c>
      <c r="F15" s="107">
        <f>'[1]FØR korreksjon befolkning 67+'!F15</f>
        <v>1423</v>
      </c>
      <c r="G15" s="107">
        <f>'[1]FØR korreksjon befolkning 67+'!G15</f>
        <v>964</v>
      </c>
      <c r="H15" s="107">
        <f>'[1]FØR korreksjon befolkning 67+'!H15</f>
        <v>972</v>
      </c>
      <c r="I15" s="107">
        <f>'[1]FØR korreksjon befolkning 67+'!I15</f>
        <v>2171</v>
      </c>
      <c r="J15" s="107">
        <f>'[1]FØR korreksjon befolkning 67+'!J15</f>
        <v>2074</v>
      </c>
      <c r="K15" s="107">
        <f>'[1]FØR korreksjon befolkning 67+'!K15</f>
        <v>4549</v>
      </c>
      <c r="L15" s="107">
        <f>'[1]FØR korreksjon befolkning 67+'!L15</f>
        <v>4554</v>
      </c>
      <c r="M15" s="107">
        <f>'[1]FØR korreksjon befolkning 67+'!M15</f>
        <v>6780</v>
      </c>
      <c r="N15" s="108">
        <f>'[1]FØR korreksjon befolkning 67+'!N15+'[1] ETTER korreksjon befolkn 67+'!U15</f>
        <v>2053</v>
      </c>
      <c r="O15" s="108">
        <f>'[1]FØR korreksjon befolkning 67+'!O15+'[1] ETTER korreksjon befolkn 67+'!V15</f>
        <v>1203</v>
      </c>
      <c r="P15" s="108">
        <f>'[1]FØR korreksjon befolkning 67+'!P15+'[1] ETTER korreksjon befolkn 67+'!W15</f>
        <v>681</v>
      </c>
      <c r="Q15" s="108">
        <f>'[1]FØR korreksjon befolkning 67+'!Q15+'[1] ETTER korreksjon befolkn 67+'!X15</f>
        <v>344</v>
      </c>
      <c r="R15" s="108">
        <f>'[1]FØR korreksjon befolkning 67+'!R15+'[1] ETTER korreksjon befolkn 67+'!Y15</f>
        <v>154</v>
      </c>
      <c r="S15" s="108">
        <f>'[1]FØR korreksjon befolkning 67+'!S15+'[1] ETTER korreksjon befolkn 67+'!Z15</f>
        <v>41</v>
      </c>
      <c r="U15" s="94">
        <v>-11</v>
      </c>
      <c r="V15" s="94">
        <v>-10</v>
      </c>
      <c r="W15" s="94">
        <v>0</v>
      </c>
      <c r="X15" s="94">
        <v>-10</v>
      </c>
      <c r="Y15" s="94">
        <v>-12</v>
      </c>
      <c r="Z15" s="94">
        <v>-16</v>
      </c>
      <c r="AA15" s="110">
        <f t="shared" si="3"/>
        <v>-59</v>
      </c>
      <c r="AD15" s="109">
        <f t="shared" si="4"/>
        <v>-21</v>
      </c>
      <c r="AE15" s="109">
        <f t="shared" si="5"/>
        <v>-10</v>
      </c>
      <c r="AF15" s="109">
        <f t="shared" si="6"/>
        <v>-28</v>
      </c>
    </row>
    <row r="16" spans="1:32" s="109" customFormat="1" x14ac:dyDescent="0.2">
      <c r="A16" s="105" t="s">
        <v>120</v>
      </c>
      <c r="B16" s="106">
        <f t="shared" si="2"/>
        <v>49429</v>
      </c>
      <c r="C16" s="107">
        <f>'[1]FØR korreksjon befolkning 67+'!C16</f>
        <v>561</v>
      </c>
      <c r="D16" s="107">
        <f>'[1]FØR korreksjon befolkning 67+'!D16</f>
        <v>2949</v>
      </c>
      <c r="E16" s="107">
        <f>'[1]FØR korreksjon befolkning 67+'!E16</f>
        <v>4231</v>
      </c>
      <c r="F16" s="107">
        <f>'[1]FØR korreksjon befolkning 67+'!F16</f>
        <v>1718</v>
      </c>
      <c r="G16" s="107">
        <f>'[1]FØR korreksjon befolkning 67+'!G16</f>
        <v>1144</v>
      </c>
      <c r="H16" s="107">
        <f>'[1]FØR korreksjon befolkning 67+'!H16</f>
        <v>1106</v>
      </c>
      <c r="I16" s="107">
        <f>'[1]FØR korreksjon befolkning 67+'!I16</f>
        <v>2711</v>
      </c>
      <c r="J16" s="107">
        <f>'[1]FØR korreksjon befolkning 67+'!J16</f>
        <v>3642</v>
      </c>
      <c r="K16" s="107">
        <f>'[1]FØR korreksjon befolkning 67+'!K16</f>
        <v>8431</v>
      </c>
      <c r="L16" s="107">
        <f>'[1]FØR korreksjon befolkning 67+'!L16</f>
        <v>6987</v>
      </c>
      <c r="M16" s="107">
        <f>'[1]FØR korreksjon befolkning 67+'!M16</f>
        <v>9555</v>
      </c>
      <c r="N16" s="108">
        <f>'[1]FØR korreksjon befolkning 67+'!N16+'[1] ETTER korreksjon befolkn 67+'!U16</f>
        <v>3176</v>
      </c>
      <c r="O16" s="108">
        <f>'[1]FØR korreksjon befolkning 67+'!O16+'[1] ETTER korreksjon befolkn 67+'!V16</f>
        <v>1521</v>
      </c>
      <c r="P16" s="108">
        <f>'[1]FØR korreksjon befolkning 67+'!P16+'[1] ETTER korreksjon befolkn 67+'!W16</f>
        <v>857</v>
      </c>
      <c r="Q16" s="108">
        <f>'[1]FØR korreksjon befolkning 67+'!Q16+'[1] ETTER korreksjon befolkn 67+'!X16</f>
        <v>500</v>
      </c>
      <c r="R16" s="108">
        <f>'[1]FØR korreksjon befolkning 67+'!R16+'[1] ETTER korreksjon befolkn 67+'!Y16</f>
        <v>251</v>
      </c>
      <c r="S16" s="108">
        <f>'[1]FØR korreksjon befolkning 67+'!S16+'[1] ETTER korreksjon befolkn 67+'!Z16</f>
        <v>89</v>
      </c>
      <c r="U16" s="94">
        <v>25</v>
      </c>
      <c r="V16" s="94">
        <v>4</v>
      </c>
      <c r="W16" s="94">
        <v>-5</v>
      </c>
      <c r="X16" s="94">
        <v>17</v>
      </c>
      <c r="Y16" s="94">
        <v>7</v>
      </c>
      <c r="Z16" s="94">
        <v>3</v>
      </c>
      <c r="AA16" s="110">
        <f t="shared" si="3"/>
        <v>51</v>
      </c>
      <c r="AD16" s="109">
        <f t="shared" si="4"/>
        <v>29</v>
      </c>
      <c r="AE16" s="109">
        <f t="shared" si="5"/>
        <v>12</v>
      </c>
      <c r="AF16" s="109">
        <f t="shared" si="6"/>
        <v>10</v>
      </c>
    </row>
    <row r="17" spans="1:34" s="109" customFormat="1" x14ac:dyDescent="0.2">
      <c r="A17" s="105" t="s">
        <v>121</v>
      </c>
      <c r="B17" s="106">
        <f t="shared" si="2"/>
        <v>50924</v>
      </c>
      <c r="C17" s="107">
        <f>'[1]FØR korreksjon befolkning 67+'!C17</f>
        <v>630</v>
      </c>
      <c r="D17" s="107">
        <f>'[1]FØR korreksjon befolkning 67+'!D17</f>
        <v>3051</v>
      </c>
      <c r="E17" s="107">
        <f>'[1]FØR korreksjon befolkning 67+'!E17</f>
        <v>4730</v>
      </c>
      <c r="F17" s="107">
        <f>'[1]FØR korreksjon befolkning 67+'!F17</f>
        <v>1889</v>
      </c>
      <c r="G17" s="107">
        <f>'[1]FØR korreksjon befolkning 67+'!G17</f>
        <v>1143</v>
      </c>
      <c r="H17" s="107">
        <f>'[1]FØR korreksjon befolkning 67+'!H17</f>
        <v>1020</v>
      </c>
      <c r="I17" s="107">
        <f>'[1]FØR korreksjon befolkning 67+'!I17</f>
        <v>2191</v>
      </c>
      <c r="J17" s="107">
        <f>'[1]FØR korreksjon befolkning 67+'!J17</f>
        <v>2988</v>
      </c>
      <c r="K17" s="107">
        <f>'[1]FØR korreksjon befolkning 67+'!K17</f>
        <v>8123</v>
      </c>
      <c r="L17" s="107">
        <f>'[1]FØR korreksjon befolkning 67+'!L17</f>
        <v>7829</v>
      </c>
      <c r="M17" s="107">
        <f>'[1]FØR korreksjon befolkning 67+'!M17</f>
        <v>10456</v>
      </c>
      <c r="N17" s="108">
        <f>'[1]FØR korreksjon befolkning 67+'!N17+'[1] ETTER korreksjon befolkn 67+'!U17</f>
        <v>2872</v>
      </c>
      <c r="O17" s="108">
        <f>'[1]FØR korreksjon befolkning 67+'!O17+'[1] ETTER korreksjon befolkn 67+'!V17</f>
        <v>1476</v>
      </c>
      <c r="P17" s="108">
        <f>'[1]FØR korreksjon befolkning 67+'!P17+'[1] ETTER korreksjon befolkn 67+'!W17</f>
        <v>1006</v>
      </c>
      <c r="Q17" s="108">
        <f>'[1]FØR korreksjon befolkning 67+'!Q17+'[1] ETTER korreksjon befolkn 67+'!X17</f>
        <v>875</v>
      </c>
      <c r="R17" s="108">
        <f>'[1]FØR korreksjon befolkning 67+'!R17+'[1] ETTER korreksjon befolkn 67+'!Y17</f>
        <v>500</v>
      </c>
      <c r="S17" s="108">
        <f>'[1]FØR korreksjon befolkning 67+'!S17+'[1] ETTER korreksjon befolkn 67+'!Z17</f>
        <v>145</v>
      </c>
      <c r="U17" s="94">
        <v>-5</v>
      </c>
      <c r="V17" s="94">
        <v>4</v>
      </c>
      <c r="W17" s="94">
        <v>4</v>
      </c>
      <c r="X17" s="94">
        <v>23</v>
      </c>
      <c r="Y17" s="94">
        <v>24</v>
      </c>
      <c r="Z17" s="94">
        <v>12</v>
      </c>
      <c r="AA17" s="110">
        <f t="shared" si="3"/>
        <v>62</v>
      </c>
      <c r="AD17" s="109">
        <f t="shared" si="4"/>
        <v>-1</v>
      </c>
      <c r="AE17" s="109">
        <f t="shared" si="5"/>
        <v>27</v>
      </c>
      <c r="AF17" s="109">
        <f t="shared" si="6"/>
        <v>36</v>
      </c>
    </row>
    <row r="18" spans="1:34" s="109" customFormat="1" x14ac:dyDescent="0.2">
      <c r="A18" s="105" t="s">
        <v>122</v>
      </c>
      <c r="B18" s="106">
        <f t="shared" si="2"/>
        <v>52668</v>
      </c>
      <c r="C18" s="107">
        <f>'[1]FØR korreksjon befolkning 67+'!C18</f>
        <v>609</v>
      </c>
      <c r="D18" s="107">
        <f>'[1]FØR korreksjon befolkning 67+'!D18</f>
        <v>3109</v>
      </c>
      <c r="E18" s="107">
        <f>'[1]FØR korreksjon befolkning 67+'!E18</f>
        <v>4743</v>
      </c>
      <c r="F18" s="107">
        <f>'[1]FØR korreksjon befolkning 67+'!F18</f>
        <v>2045</v>
      </c>
      <c r="G18" s="107">
        <f>'[1]FØR korreksjon befolkning 67+'!G18</f>
        <v>1283</v>
      </c>
      <c r="H18" s="107">
        <f>'[1]FØR korreksjon befolkning 67+'!H18</f>
        <v>1193</v>
      </c>
      <c r="I18" s="107">
        <f>'[1]FØR korreksjon befolkning 67+'!I18</f>
        <v>2475</v>
      </c>
      <c r="J18" s="107">
        <f>'[1]FØR korreksjon befolkning 67+'!J18</f>
        <v>3004</v>
      </c>
      <c r="K18" s="107">
        <f>'[1]FØR korreksjon befolkning 67+'!K18</f>
        <v>7211</v>
      </c>
      <c r="L18" s="107">
        <f>'[1]FØR korreksjon befolkning 67+'!L18</f>
        <v>8097</v>
      </c>
      <c r="M18" s="107">
        <f>'[1]FØR korreksjon befolkning 67+'!M18</f>
        <v>10939</v>
      </c>
      <c r="N18" s="108">
        <f>'[1]FØR korreksjon befolkning 67+'!N18+'[1] ETTER korreksjon befolkn 67+'!U18</f>
        <v>3691</v>
      </c>
      <c r="O18" s="108">
        <f>'[1]FØR korreksjon befolkning 67+'!O18+'[1] ETTER korreksjon befolkn 67+'!V18</f>
        <v>1861</v>
      </c>
      <c r="P18" s="108">
        <f>'[1]FØR korreksjon befolkning 67+'!P18+'[1] ETTER korreksjon befolkn 67+'!W18</f>
        <v>1096</v>
      </c>
      <c r="Q18" s="108">
        <f>'[1]FØR korreksjon befolkning 67+'!Q18+'[1] ETTER korreksjon befolkn 67+'!X18</f>
        <v>693</v>
      </c>
      <c r="R18" s="108">
        <f>'[1]FØR korreksjon befolkning 67+'!R18+'[1] ETTER korreksjon befolkn 67+'!Y18</f>
        <v>430</v>
      </c>
      <c r="S18" s="108">
        <f>'[1]FØR korreksjon befolkning 67+'!S18+'[1] ETTER korreksjon befolkn 67+'!Z18</f>
        <v>189</v>
      </c>
      <c r="U18" s="94">
        <v>10</v>
      </c>
      <c r="V18" s="94">
        <v>8</v>
      </c>
      <c r="W18" s="94">
        <v>7</v>
      </c>
      <c r="X18" s="94">
        <v>13</v>
      </c>
      <c r="Y18" s="94">
        <v>22</v>
      </c>
      <c r="Z18" s="94">
        <v>13</v>
      </c>
      <c r="AA18" s="110">
        <f t="shared" si="3"/>
        <v>73</v>
      </c>
      <c r="AD18" s="109">
        <f t="shared" si="4"/>
        <v>18</v>
      </c>
      <c r="AE18" s="109">
        <f t="shared" si="5"/>
        <v>20</v>
      </c>
      <c r="AF18" s="109">
        <f t="shared" si="6"/>
        <v>35</v>
      </c>
    </row>
    <row r="19" spans="1:34" s="109" customFormat="1" x14ac:dyDescent="0.2">
      <c r="A19" s="105" t="s">
        <v>123</v>
      </c>
      <c r="B19" s="106">
        <f t="shared" si="2"/>
        <v>39081</v>
      </c>
      <c r="C19" s="107">
        <f>'[1]FØR korreksjon befolkning 67+'!C19</f>
        <v>457</v>
      </c>
      <c r="D19" s="107">
        <f>'[1]FØR korreksjon befolkning 67+'!D19</f>
        <v>2474</v>
      </c>
      <c r="E19" s="107">
        <f>'[1]FØR korreksjon befolkning 67+'!E19</f>
        <v>3832</v>
      </c>
      <c r="F19" s="107">
        <f>'[1]FØR korreksjon befolkning 67+'!F19</f>
        <v>1746</v>
      </c>
      <c r="G19" s="107">
        <f>'[1]FØR korreksjon befolkning 67+'!G19</f>
        <v>1172</v>
      </c>
      <c r="H19" s="107">
        <f>'[1]FØR korreksjon befolkning 67+'!H19</f>
        <v>1126</v>
      </c>
      <c r="I19" s="107">
        <f>'[1]FØR korreksjon befolkning 67+'!I19</f>
        <v>2424</v>
      </c>
      <c r="J19" s="107">
        <f>'[1]FØR korreksjon befolkning 67+'!J19</f>
        <v>2318</v>
      </c>
      <c r="K19" s="107">
        <f>'[1]FØR korreksjon befolkning 67+'!K19</f>
        <v>5762</v>
      </c>
      <c r="L19" s="107">
        <f>'[1]FØR korreksjon befolkning 67+'!L19</f>
        <v>5617</v>
      </c>
      <c r="M19" s="107">
        <f>'[1]FØR korreksjon befolkning 67+'!M19</f>
        <v>8157</v>
      </c>
      <c r="N19" s="108">
        <f>'[1]FØR korreksjon befolkning 67+'!N19+'[1] ETTER korreksjon befolkn 67+'!U19</f>
        <v>2318</v>
      </c>
      <c r="O19" s="108">
        <f>'[1]FØR korreksjon befolkning 67+'!O19+'[1] ETTER korreksjon befolkn 67+'!V19</f>
        <v>944</v>
      </c>
      <c r="P19" s="108">
        <f>'[1]FØR korreksjon befolkning 67+'!P19+'[1] ETTER korreksjon befolkn 67+'!W19</f>
        <v>401</v>
      </c>
      <c r="Q19" s="108">
        <f>'[1]FØR korreksjon befolkning 67+'!Q19+'[1] ETTER korreksjon befolkn 67+'!X19</f>
        <v>196</v>
      </c>
      <c r="R19" s="108">
        <f>'[1]FØR korreksjon befolkning 67+'!R19+'[1] ETTER korreksjon befolkn 67+'!Y19</f>
        <v>102</v>
      </c>
      <c r="S19" s="108">
        <f>'[1]FØR korreksjon befolkning 67+'!S19+'[1] ETTER korreksjon befolkn 67+'!Z19</f>
        <v>35</v>
      </c>
      <c r="U19" s="94">
        <v>4</v>
      </c>
      <c r="V19" s="94">
        <v>1</v>
      </c>
      <c r="W19" s="94">
        <v>-1</v>
      </c>
      <c r="X19" s="94">
        <v>-4</v>
      </c>
      <c r="Y19" s="94">
        <v>-3</v>
      </c>
      <c r="Z19" s="94">
        <v>-2</v>
      </c>
      <c r="AA19" s="111">
        <f t="shared" si="3"/>
        <v>-5</v>
      </c>
      <c r="AC19" s="112"/>
      <c r="AD19" s="109">
        <f t="shared" si="4"/>
        <v>5</v>
      </c>
      <c r="AE19" s="109">
        <f t="shared" si="5"/>
        <v>-5</v>
      </c>
      <c r="AF19" s="109">
        <f t="shared" si="6"/>
        <v>-5</v>
      </c>
      <c r="AG19" s="112"/>
      <c r="AH19" s="112"/>
    </row>
    <row r="20" spans="1:34" s="109" customFormat="1" ht="12" x14ac:dyDescent="0.2">
      <c r="A20" s="113" t="s">
        <v>124</v>
      </c>
      <c r="B20" s="114">
        <f t="shared" si="2"/>
        <v>1513</v>
      </c>
      <c r="C20" s="115">
        <f>'[1]FØR korreksjon befolkning 67+'!C20</f>
        <v>9</v>
      </c>
      <c r="D20" s="115">
        <f>'[1]FØR korreksjon befolkning 67+'!D20</f>
        <v>91</v>
      </c>
      <c r="E20" s="115">
        <f>'[1]FØR korreksjon befolkning 67+'!E20</f>
        <v>137</v>
      </c>
      <c r="F20" s="115">
        <f>'[1]FØR korreksjon befolkning 67+'!F20</f>
        <v>50</v>
      </c>
      <c r="G20" s="115">
        <f>'[1]FØR korreksjon befolkning 67+'!G20</f>
        <v>24</v>
      </c>
      <c r="H20" s="115">
        <f>'[1]FØR korreksjon befolkning 67+'!H20</f>
        <v>21</v>
      </c>
      <c r="I20" s="115">
        <f>'[1]FØR korreksjon befolkning 67+'!I20</f>
        <v>60</v>
      </c>
      <c r="J20" s="115">
        <f>'[1]FØR korreksjon befolkning 67+'!J20</f>
        <v>104</v>
      </c>
      <c r="K20" s="115">
        <f>'[1]FØR korreksjon befolkning 67+'!K20</f>
        <v>291</v>
      </c>
      <c r="L20" s="115">
        <f>'[1]FØR korreksjon befolkning 67+'!L20</f>
        <v>330</v>
      </c>
      <c r="M20" s="115">
        <f>'[1]FØR korreksjon befolkning 67+'!M20</f>
        <v>322</v>
      </c>
      <c r="N20" s="116">
        <f>'[1]FØR korreksjon befolkning 67+'!N20-'[1] ETTER korreksjon befolkn 67+'!N23</f>
        <v>39</v>
      </c>
      <c r="O20" s="116">
        <f>'[1]FØR korreksjon befolkning 67+'!O20-'[1] ETTER korreksjon befolkn 67+'!O23</f>
        <v>13</v>
      </c>
      <c r="P20" s="116">
        <f>'[1]FØR korreksjon befolkning 67+'!P20-'[1] ETTER korreksjon befolkn 67+'!P23</f>
        <v>10</v>
      </c>
      <c r="Q20" s="116">
        <f>'[1]FØR korreksjon befolkning 67+'!Q20-'[1] ETTER korreksjon befolkn 67+'!Q23</f>
        <v>4</v>
      </c>
      <c r="R20" s="116">
        <f>'[1]FØR korreksjon befolkning 67+'!R20-'[1] ETTER korreksjon befolkn 67+'!R23</f>
        <v>4</v>
      </c>
      <c r="S20" s="116">
        <f>'[1]FØR korreksjon befolkning 67+'!S20-'[1] ETTER korreksjon befolkn 67+'!S23</f>
        <v>4</v>
      </c>
    </row>
    <row r="21" spans="1:34" s="109" customFormat="1" x14ac:dyDescent="0.2">
      <c r="A21" s="117" t="s">
        <v>125</v>
      </c>
      <c r="B21" s="118"/>
      <c r="C21" s="118"/>
      <c r="D21" s="118"/>
      <c r="E21" s="118"/>
      <c r="F21" s="118"/>
      <c r="G21" s="118"/>
      <c r="H21" s="118"/>
      <c r="I21" s="118"/>
      <c r="J21" s="118"/>
      <c r="K21" s="118"/>
      <c r="L21" s="118"/>
      <c r="M21" s="118"/>
      <c r="N21" s="118"/>
      <c r="O21" s="118"/>
      <c r="P21" s="118"/>
      <c r="Q21" s="118"/>
      <c r="R21" s="118"/>
      <c r="S21" s="118"/>
    </row>
    <row r="22" spans="1:34" s="109" customFormat="1" ht="15" x14ac:dyDescent="0.25">
      <c r="A22" s="119" t="s">
        <v>126</v>
      </c>
      <c r="B22" s="2"/>
      <c r="C22" s="2"/>
      <c r="D22" s="2"/>
      <c r="E22" s="2"/>
      <c r="F22" s="2"/>
      <c r="G22" s="2"/>
      <c r="H22" s="2"/>
      <c r="I22" s="2"/>
      <c r="J22" s="2"/>
      <c r="K22" s="2"/>
      <c r="L22" s="2"/>
      <c r="M22" s="2"/>
      <c r="N22" s="120"/>
      <c r="O22" s="120"/>
      <c r="P22" s="120"/>
      <c r="Q22" s="120"/>
      <c r="R22" s="120"/>
      <c r="S22" s="120"/>
    </row>
    <row r="23" spans="1:34" ht="22.5" x14ac:dyDescent="0.2">
      <c r="A23" s="121" t="s">
        <v>127</v>
      </c>
      <c r="B23" s="122">
        <f>SUM(N23:S23)</f>
        <v>9</v>
      </c>
      <c r="C23" s="122"/>
      <c r="D23" s="122"/>
      <c r="E23" s="122"/>
      <c r="F23" s="122"/>
      <c r="G23" s="122"/>
      <c r="H23" s="122"/>
      <c r="I23" s="122"/>
      <c r="J23" s="122"/>
      <c r="K23" s="122"/>
      <c r="L23" s="122"/>
      <c r="M23" s="122"/>
      <c r="N23" s="123">
        <v>4</v>
      </c>
      <c r="O23" s="123">
        <v>2</v>
      </c>
      <c r="P23" s="123">
        <v>3</v>
      </c>
      <c r="Q23" s="123">
        <v>0</v>
      </c>
      <c r="R23" s="123">
        <v>0</v>
      </c>
      <c r="S23" s="123">
        <v>0</v>
      </c>
      <c r="U23" s="109"/>
      <c r="V23" s="109"/>
      <c r="W23" s="109"/>
      <c r="X23" s="109"/>
      <c r="Y23" s="109"/>
      <c r="Z23" s="109"/>
    </row>
    <row r="25" spans="1:34" x14ac:dyDescent="0.2">
      <c r="A25" s="97" t="s">
        <v>128</v>
      </c>
      <c r="B25" s="124" t="s">
        <v>98</v>
      </c>
      <c r="C25" s="125" t="s">
        <v>40</v>
      </c>
      <c r="D25" s="125" t="s">
        <v>99</v>
      </c>
      <c r="E25" s="125" t="s">
        <v>100</v>
      </c>
      <c r="F25" s="125" t="s">
        <v>41</v>
      </c>
      <c r="G25" s="125" t="s">
        <v>42</v>
      </c>
      <c r="H25" s="125" t="s">
        <v>43</v>
      </c>
      <c r="I25" s="125" t="s">
        <v>101</v>
      </c>
      <c r="J25" s="125" t="s">
        <v>102</v>
      </c>
      <c r="K25" s="125" t="s">
        <v>103</v>
      </c>
      <c r="L25" s="125" t="s">
        <v>104</v>
      </c>
      <c r="M25" s="125" t="s">
        <v>105</v>
      </c>
      <c r="N25" s="125" t="s">
        <v>44</v>
      </c>
      <c r="O25" s="125" t="s">
        <v>45</v>
      </c>
      <c r="P25" s="125" t="s">
        <v>46</v>
      </c>
      <c r="Q25" s="125" t="s">
        <v>47</v>
      </c>
      <c r="R25" s="100" t="s">
        <v>48</v>
      </c>
      <c r="S25" s="125" t="s">
        <v>106</v>
      </c>
    </row>
    <row r="26" spans="1:34" x14ac:dyDescent="0.2">
      <c r="A26" s="105" t="s">
        <v>129</v>
      </c>
      <c r="B26" s="126">
        <f>SUM(C26:S26)</f>
        <v>1589</v>
      </c>
      <c r="C26" s="124">
        <f>'[1]FØR korreksjon befolkning 67+'!C26</f>
        <v>8</v>
      </c>
      <c r="D26" s="124">
        <f>'[1]FØR korreksjon befolkning 67+'!D26</f>
        <v>20</v>
      </c>
      <c r="E26" s="124">
        <f>'[1]FØR korreksjon befolkning 67+'!E26</f>
        <v>10</v>
      </c>
      <c r="F26" s="124">
        <f>'[1]FØR korreksjon befolkning 67+'!F26</f>
        <v>11</v>
      </c>
      <c r="G26" s="124">
        <f>'[1]FØR korreksjon befolkning 67+'!G26</f>
        <v>2</v>
      </c>
      <c r="H26" s="124">
        <f>'[1]FØR korreksjon befolkning 67+'!H26</f>
        <v>27</v>
      </c>
      <c r="I26" s="124">
        <f>'[1]FØR korreksjon befolkning 67+'!I26</f>
        <v>314</v>
      </c>
      <c r="J26" s="124">
        <f>'[1]FØR korreksjon befolkning 67+'!J26</f>
        <v>409</v>
      </c>
      <c r="K26" s="124">
        <f>'[1]FØR korreksjon befolkning 67+'!K26</f>
        <v>435</v>
      </c>
      <c r="L26" s="124">
        <f>'[1]FØR korreksjon befolkning 67+'!L26</f>
        <v>164</v>
      </c>
      <c r="M26" s="124">
        <f>'[1]FØR korreksjon befolkning 67+'!M26</f>
        <v>144</v>
      </c>
      <c r="N26" s="124">
        <f>'[1]FØR korreksjon befolkning 67+'!N26</f>
        <v>27</v>
      </c>
      <c r="O26" s="124">
        <f>'[1]FØR korreksjon befolkning 67+'!O26</f>
        <v>10</v>
      </c>
      <c r="P26" s="124">
        <f>'[1]FØR korreksjon befolkning 67+'!P26</f>
        <v>2</v>
      </c>
      <c r="Q26" s="124">
        <f>'[1]FØR korreksjon befolkning 67+'!Q26</f>
        <v>0</v>
      </c>
      <c r="R26" s="124">
        <f>'[1]FØR korreksjon befolkning 67+'!R26</f>
        <v>5</v>
      </c>
      <c r="S26" s="124">
        <f>'[1]FØR korreksjon befolkning 67+'!S26</f>
        <v>1</v>
      </c>
    </row>
    <row r="28" spans="1:34" x14ac:dyDescent="0.2">
      <c r="A28" s="97" t="s">
        <v>130</v>
      </c>
      <c r="B28" s="124" t="s">
        <v>98</v>
      </c>
      <c r="C28" s="125" t="s">
        <v>40</v>
      </c>
      <c r="D28" s="125" t="s">
        <v>99</v>
      </c>
      <c r="E28" s="125" t="s">
        <v>100</v>
      </c>
      <c r="F28" s="125" t="s">
        <v>41</v>
      </c>
      <c r="G28" s="125" t="s">
        <v>42</v>
      </c>
      <c r="H28" s="125" t="s">
        <v>43</v>
      </c>
      <c r="I28" s="125" t="s">
        <v>101</v>
      </c>
      <c r="J28" s="125" t="s">
        <v>102</v>
      </c>
      <c r="K28" s="125" t="s">
        <v>103</v>
      </c>
      <c r="L28" s="125" t="s">
        <v>104</v>
      </c>
      <c r="M28" s="125" t="s">
        <v>105</v>
      </c>
      <c r="N28" s="125" t="s">
        <v>44</v>
      </c>
      <c r="O28" s="125" t="s">
        <v>45</v>
      </c>
      <c r="P28" s="125" t="s">
        <v>46</v>
      </c>
      <c r="Q28" s="125" t="s">
        <v>47</v>
      </c>
      <c r="R28" s="100" t="s">
        <v>48</v>
      </c>
      <c r="S28" s="125" t="s">
        <v>106</v>
      </c>
    </row>
    <row r="29" spans="1:34" x14ac:dyDescent="0.2">
      <c r="A29" s="105" t="s">
        <v>131</v>
      </c>
      <c r="B29" s="126">
        <f>SUM(C29:S29)</f>
        <v>680</v>
      </c>
      <c r="C29" s="124">
        <f>'[1]FØR korreksjon befolkning 67+'!C29</f>
        <v>5</v>
      </c>
      <c r="D29" s="124">
        <f>'[1]FØR korreksjon befolkning 67+'!D29</f>
        <v>21</v>
      </c>
      <c r="E29" s="124">
        <f>'[1]FØR korreksjon befolkning 67+'!E29</f>
        <v>53</v>
      </c>
      <c r="F29" s="124">
        <f>'[1]FØR korreksjon befolkning 67+'!F29</f>
        <v>30</v>
      </c>
      <c r="G29" s="124">
        <f>'[1]FØR korreksjon befolkning 67+'!G29</f>
        <v>14</v>
      </c>
      <c r="H29" s="124">
        <f>'[1]FØR korreksjon befolkning 67+'!H29</f>
        <v>22</v>
      </c>
      <c r="I29" s="124">
        <f>'[1]FØR korreksjon befolkning 67+'!I29</f>
        <v>29</v>
      </c>
      <c r="J29" s="124">
        <f>'[1]FØR korreksjon befolkning 67+'!J29</f>
        <v>29</v>
      </c>
      <c r="K29" s="124">
        <f>'[1]FØR korreksjon befolkning 67+'!K29</f>
        <v>70</v>
      </c>
      <c r="L29" s="124">
        <f>'[1]FØR korreksjon befolkning 67+'!L29</f>
        <v>113</v>
      </c>
      <c r="M29" s="124">
        <f>'[1]FØR korreksjon befolkning 67+'!M29</f>
        <v>185</v>
      </c>
      <c r="N29" s="124">
        <f>'[1]FØR korreksjon befolkning 67+'!N29</f>
        <v>57</v>
      </c>
      <c r="O29" s="124">
        <f>'[1]FØR korreksjon befolkning 67+'!O29</f>
        <v>26</v>
      </c>
      <c r="P29" s="124">
        <f>'[1]FØR korreksjon befolkning 67+'!P29</f>
        <v>14</v>
      </c>
      <c r="Q29" s="124">
        <f>'[1]FØR korreksjon befolkning 67+'!Q29</f>
        <v>8</v>
      </c>
      <c r="R29" s="124">
        <f>'[1]FØR korreksjon befolkning 67+'!R29</f>
        <v>4</v>
      </c>
      <c r="S29" s="124">
        <f>'[1]FØR korreksjon befolkning 67+'!S29</f>
        <v>0</v>
      </c>
    </row>
    <row r="30" spans="1:34" x14ac:dyDescent="0.2">
      <c r="A30" s="105" t="s">
        <v>132</v>
      </c>
      <c r="B30" s="126">
        <f t="shared" ref="B30:B35" si="7">SUM(C30:S30)</f>
        <v>873</v>
      </c>
      <c r="C30" s="124">
        <f>'[1]FØR korreksjon befolkning 67+'!C30</f>
        <v>6</v>
      </c>
      <c r="D30" s="124">
        <f>'[1]FØR korreksjon befolkning 67+'!D30</f>
        <v>51</v>
      </c>
      <c r="E30" s="124">
        <f>'[1]FØR korreksjon befolkning 67+'!E30</f>
        <v>90</v>
      </c>
      <c r="F30" s="124">
        <f>'[1]FØR korreksjon befolkning 67+'!F30</f>
        <v>25</v>
      </c>
      <c r="G30" s="124">
        <f>'[1]FØR korreksjon befolkning 67+'!G30</f>
        <v>18</v>
      </c>
      <c r="H30" s="124">
        <f>'[1]FØR korreksjon befolkning 67+'!H30</f>
        <v>14</v>
      </c>
      <c r="I30" s="124">
        <f>'[1]FØR korreksjon befolkning 67+'!I30</f>
        <v>43</v>
      </c>
      <c r="J30" s="124">
        <f>'[1]FØR korreksjon befolkning 67+'!J30</f>
        <v>35</v>
      </c>
      <c r="K30" s="124">
        <f>'[1]FØR korreksjon befolkning 67+'!K30</f>
        <v>102</v>
      </c>
      <c r="L30" s="124">
        <f>'[1]FØR korreksjon befolkning 67+'!L30</f>
        <v>131</v>
      </c>
      <c r="M30" s="124">
        <f>'[1]FØR korreksjon befolkning 67+'!M30</f>
        <v>253</v>
      </c>
      <c r="N30" s="124">
        <f>'[1]FØR korreksjon befolkning 67+'!N30</f>
        <v>71</v>
      </c>
      <c r="O30" s="124">
        <f>'[1]FØR korreksjon befolkning 67+'!O30</f>
        <v>20</v>
      </c>
      <c r="P30" s="124">
        <f>'[1]FØR korreksjon befolkning 67+'!P30</f>
        <v>8</v>
      </c>
      <c r="Q30" s="124">
        <f>'[1]FØR korreksjon befolkning 67+'!Q30</f>
        <v>0</v>
      </c>
      <c r="R30" s="124">
        <f>'[1]FØR korreksjon befolkning 67+'!R30</f>
        <v>4</v>
      </c>
      <c r="S30" s="124">
        <f>'[1]FØR korreksjon befolkning 67+'!S30</f>
        <v>2</v>
      </c>
    </row>
    <row r="31" spans="1:34" x14ac:dyDescent="0.2">
      <c r="A31" s="105" t="s">
        <v>133</v>
      </c>
      <c r="B31" s="126">
        <f t="shared" si="7"/>
        <v>4</v>
      </c>
      <c r="C31" s="124">
        <f>'[1]FØR korreksjon befolkning 67+'!C31</f>
        <v>0</v>
      </c>
      <c r="D31" s="124">
        <f>'[1]FØR korreksjon befolkning 67+'!D31</f>
        <v>0</v>
      </c>
      <c r="E31" s="124">
        <f>'[1]FØR korreksjon befolkning 67+'!E31</f>
        <v>0</v>
      </c>
      <c r="F31" s="124">
        <f>'[1]FØR korreksjon befolkning 67+'!F31</f>
        <v>0</v>
      </c>
      <c r="G31" s="124">
        <f>'[1]FØR korreksjon befolkning 67+'!G31</f>
        <v>0</v>
      </c>
      <c r="H31" s="124">
        <f>'[1]FØR korreksjon befolkning 67+'!H31</f>
        <v>0</v>
      </c>
      <c r="I31" s="124">
        <f>'[1]FØR korreksjon befolkning 67+'!I31</f>
        <v>0</v>
      </c>
      <c r="J31" s="124">
        <f>'[1]FØR korreksjon befolkning 67+'!J31</f>
        <v>0</v>
      </c>
      <c r="K31" s="124">
        <f>'[1]FØR korreksjon befolkning 67+'!K31</f>
        <v>1</v>
      </c>
      <c r="L31" s="124">
        <f>'[1]FØR korreksjon befolkning 67+'!L31</f>
        <v>0</v>
      </c>
      <c r="M31" s="124">
        <f>'[1]FØR korreksjon befolkning 67+'!M31</f>
        <v>3</v>
      </c>
      <c r="N31" s="124">
        <f>'[1]FØR korreksjon befolkning 67+'!N31</f>
        <v>0</v>
      </c>
      <c r="O31" s="124">
        <f>'[1]FØR korreksjon befolkning 67+'!O31</f>
        <v>0</v>
      </c>
      <c r="P31" s="124">
        <f>'[1]FØR korreksjon befolkning 67+'!P31</f>
        <v>0</v>
      </c>
      <c r="Q31" s="124">
        <f>'[1]FØR korreksjon befolkning 67+'!Q31</f>
        <v>0</v>
      </c>
      <c r="R31" s="124">
        <f>'[1]FØR korreksjon befolkning 67+'!R31</f>
        <v>0</v>
      </c>
      <c r="S31" s="124">
        <f>'[1]FØR korreksjon befolkning 67+'!S31</f>
        <v>0</v>
      </c>
    </row>
    <row r="32" spans="1:34" x14ac:dyDescent="0.2">
      <c r="A32" s="105" t="s">
        <v>134</v>
      </c>
      <c r="B32" s="126">
        <f t="shared" si="7"/>
        <v>5</v>
      </c>
      <c r="C32" s="124">
        <f>'[1]FØR korreksjon befolkning 67+'!C32</f>
        <v>0</v>
      </c>
      <c r="D32" s="124">
        <f>'[1]FØR korreksjon befolkning 67+'!D32</f>
        <v>0</v>
      </c>
      <c r="E32" s="124">
        <f>'[1]FØR korreksjon befolkning 67+'!E32</f>
        <v>0</v>
      </c>
      <c r="F32" s="124">
        <f>'[1]FØR korreksjon befolkning 67+'!F32</f>
        <v>0</v>
      </c>
      <c r="G32" s="124">
        <f>'[1]FØR korreksjon befolkning 67+'!G32</f>
        <v>0</v>
      </c>
      <c r="H32" s="124">
        <f>'[1]FØR korreksjon befolkning 67+'!H32</f>
        <v>0</v>
      </c>
      <c r="I32" s="124">
        <f>'[1]FØR korreksjon befolkning 67+'!I32</f>
        <v>0</v>
      </c>
      <c r="J32" s="124">
        <f>'[1]FØR korreksjon befolkning 67+'!J32</f>
        <v>0</v>
      </c>
      <c r="K32" s="124">
        <f>'[1]FØR korreksjon befolkning 67+'!K32</f>
        <v>0</v>
      </c>
      <c r="L32" s="124">
        <f>'[1]FØR korreksjon befolkning 67+'!L32</f>
        <v>0</v>
      </c>
      <c r="M32" s="124">
        <f>'[1]FØR korreksjon befolkning 67+'!M32</f>
        <v>5</v>
      </c>
      <c r="N32" s="124">
        <f>'[1]FØR korreksjon befolkning 67+'!N32</f>
        <v>0</v>
      </c>
      <c r="O32" s="124">
        <f>'[1]FØR korreksjon befolkning 67+'!O32</f>
        <v>0</v>
      </c>
      <c r="P32" s="124">
        <f>'[1]FØR korreksjon befolkning 67+'!P32</f>
        <v>0</v>
      </c>
      <c r="Q32" s="124">
        <f>'[1]FØR korreksjon befolkning 67+'!Q32</f>
        <v>0</v>
      </c>
      <c r="R32" s="124">
        <f>'[1]FØR korreksjon befolkning 67+'!R32</f>
        <v>0</v>
      </c>
      <c r="S32" s="124">
        <f>'[1]FØR korreksjon befolkning 67+'!S32</f>
        <v>0</v>
      </c>
    </row>
    <row r="33" spans="1:19" x14ac:dyDescent="0.2">
      <c r="A33" s="105" t="s">
        <v>135</v>
      </c>
      <c r="B33" s="126">
        <f t="shared" si="7"/>
        <v>25</v>
      </c>
      <c r="C33" s="124">
        <f>'[1]FØR korreksjon befolkning 67+'!C33</f>
        <v>0</v>
      </c>
      <c r="D33" s="124">
        <f>'[1]FØR korreksjon befolkning 67+'!D33</f>
        <v>0</v>
      </c>
      <c r="E33" s="124">
        <f>'[1]FØR korreksjon befolkning 67+'!E33</f>
        <v>0</v>
      </c>
      <c r="F33" s="124">
        <f>'[1]FØR korreksjon befolkning 67+'!F33</f>
        <v>1</v>
      </c>
      <c r="G33" s="124">
        <f>'[1]FØR korreksjon befolkning 67+'!G33</f>
        <v>1</v>
      </c>
      <c r="H33" s="124">
        <f>'[1]FØR korreksjon befolkning 67+'!H33</f>
        <v>3</v>
      </c>
      <c r="I33" s="124">
        <f>'[1]FØR korreksjon befolkning 67+'!I33</f>
        <v>0</v>
      </c>
      <c r="J33" s="124">
        <f>'[1]FØR korreksjon befolkning 67+'!J33</f>
        <v>0</v>
      </c>
      <c r="K33" s="124">
        <f>'[1]FØR korreksjon befolkning 67+'!K33</f>
        <v>1</v>
      </c>
      <c r="L33" s="124">
        <f>'[1]FØR korreksjon befolkning 67+'!L33</f>
        <v>1</v>
      </c>
      <c r="M33" s="124">
        <f>'[1]FØR korreksjon befolkning 67+'!M33</f>
        <v>10</v>
      </c>
      <c r="N33" s="124">
        <f>'[1]FØR korreksjon befolkning 67+'!N33</f>
        <v>3</v>
      </c>
      <c r="O33" s="124">
        <f>'[1]FØR korreksjon befolkning 67+'!O33</f>
        <v>4</v>
      </c>
      <c r="P33" s="124">
        <f>'[1]FØR korreksjon befolkning 67+'!P33</f>
        <v>1</v>
      </c>
      <c r="Q33" s="124">
        <f>'[1]FØR korreksjon befolkning 67+'!Q33</f>
        <v>0</v>
      </c>
      <c r="R33" s="124">
        <f>'[1]FØR korreksjon befolkning 67+'!R33</f>
        <v>0</v>
      </c>
      <c r="S33" s="124">
        <f>'[1]FØR korreksjon befolkning 67+'!S33</f>
        <v>0</v>
      </c>
    </row>
    <row r="34" spans="1:19" x14ac:dyDescent="0.2">
      <c r="A34" s="105" t="s">
        <v>136</v>
      </c>
      <c r="B34" s="126">
        <f t="shared" si="7"/>
        <v>49</v>
      </c>
      <c r="C34" s="124">
        <f>'[1]FØR korreksjon befolkning 67+'!C34</f>
        <v>0</v>
      </c>
      <c r="D34" s="124">
        <f>'[1]FØR korreksjon befolkning 67+'!D34</f>
        <v>2</v>
      </c>
      <c r="E34" s="124">
        <f>'[1]FØR korreksjon befolkning 67+'!E34</f>
        <v>3</v>
      </c>
      <c r="F34" s="124">
        <f>'[1]FØR korreksjon befolkning 67+'!F34</f>
        <v>0</v>
      </c>
      <c r="G34" s="124">
        <f>'[1]FØR korreksjon befolkning 67+'!G34</f>
        <v>0</v>
      </c>
      <c r="H34" s="124">
        <f>'[1]FØR korreksjon befolkning 67+'!H34</f>
        <v>0</v>
      </c>
      <c r="I34" s="124">
        <f>'[1]FØR korreksjon befolkning 67+'!I34</f>
        <v>5</v>
      </c>
      <c r="J34" s="124">
        <f>'[1]FØR korreksjon befolkning 67+'!J34</f>
        <v>3</v>
      </c>
      <c r="K34" s="124">
        <f>'[1]FØR korreksjon befolkning 67+'!K34</f>
        <v>8</v>
      </c>
      <c r="L34" s="124">
        <f>'[1]FØR korreksjon befolkning 67+'!L34</f>
        <v>12</v>
      </c>
      <c r="M34" s="124">
        <f>'[1]FØR korreksjon befolkning 67+'!M34</f>
        <v>8</v>
      </c>
      <c r="N34" s="124">
        <f>'[1]FØR korreksjon befolkning 67+'!N34</f>
        <v>5</v>
      </c>
      <c r="O34" s="124">
        <f>'[1]FØR korreksjon befolkning 67+'!O34</f>
        <v>2</v>
      </c>
      <c r="P34" s="124">
        <f>'[1]FØR korreksjon befolkning 67+'!P34</f>
        <v>1</v>
      </c>
      <c r="Q34" s="124">
        <f>'[1]FØR korreksjon befolkning 67+'!Q34</f>
        <v>0</v>
      </c>
      <c r="R34" s="124">
        <f>'[1]FØR korreksjon befolkning 67+'!R34</f>
        <v>0</v>
      </c>
      <c r="S34" s="124">
        <f>'[1]FØR korreksjon befolkning 67+'!S34</f>
        <v>0</v>
      </c>
    </row>
    <row r="35" spans="1:19" x14ac:dyDescent="0.2">
      <c r="A35" s="105" t="s">
        <v>137</v>
      </c>
      <c r="B35" s="127">
        <f t="shared" si="7"/>
        <v>1636</v>
      </c>
      <c r="C35" s="127">
        <f>SUM(C29:C34)</f>
        <v>11</v>
      </c>
      <c r="D35" s="127">
        <f t="shared" ref="D35:S35" si="8">SUM(D29:D34)</f>
        <v>74</v>
      </c>
      <c r="E35" s="127">
        <f t="shared" si="8"/>
        <v>146</v>
      </c>
      <c r="F35" s="127">
        <f t="shared" si="8"/>
        <v>56</v>
      </c>
      <c r="G35" s="127">
        <f t="shared" si="8"/>
        <v>33</v>
      </c>
      <c r="H35" s="127">
        <f t="shared" si="8"/>
        <v>39</v>
      </c>
      <c r="I35" s="127">
        <f t="shared" si="8"/>
        <v>77</v>
      </c>
      <c r="J35" s="127">
        <f t="shared" si="8"/>
        <v>67</v>
      </c>
      <c r="K35" s="127">
        <f t="shared" si="8"/>
        <v>182</v>
      </c>
      <c r="L35" s="127">
        <f t="shared" si="8"/>
        <v>257</v>
      </c>
      <c r="M35" s="127">
        <f t="shared" si="8"/>
        <v>464</v>
      </c>
      <c r="N35" s="127">
        <f t="shared" si="8"/>
        <v>136</v>
      </c>
      <c r="O35" s="127">
        <f t="shared" si="8"/>
        <v>52</v>
      </c>
      <c r="P35" s="127">
        <f t="shared" si="8"/>
        <v>24</v>
      </c>
      <c r="Q35" s="127">
        <f t="shared" si="8"/>
        <v>8</v>
      </c>
      <c r="R35" s="127">
        <f t="shared" si="8"/>
        <v>8</v>
      </c>
      <c r="S35" s="127">
        <f t="shared" si="8"/>
        <v>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6:X107"/>
  <sheetViews>
    <sheetView workbookViewId="0">
      <selection activeCell="K7" sqref="K7"/>
    </sheetView>
  </sheetViews>
  <sheetFormatPr baseColWidth="10" defaultColWidth="11.140625" defaultRowHeight="15" x14ac:dyDescent="0.25"/>
  <cols>
    <col min="1" max="1" width="23" style="2" customWidth="1"/>
    <col min="2" max="7" width="11.140625" style="2"/>
    <col min="8" max="8" width="22" style="2" customWidth="1"/>
    <col min="9" max="14" width="11.140625" style="2"/>
    <col min="15" max="15" width="24.28515625" style="2" customWidth="1"/>
    <col min="16" max="16" width="16.5703125" style="2" customWidth="1"/>
    <col min="17" max="18" width="17.7109375" style="2" customWidth="1"/>
    <col min="19" max="19" width="11.140625" style="2"/>
    <col min="20" max="20" width="18.85546875" style="2" customWidth="1"/>
    <col min="21" max="21" width="19.42578125" style="2" customWidth="1"/>
    <col min="22" max="22" width="18.42578125" style="2" customWidth="1"/>
    <col min="23" max="23" width="15.85546875" style="2" customWidth="1"/>
    <col min="24" max="24" width="15.28515625" style="2" customWidth="1"/>
    <col min="25" max="16384" width="11.140625" style="2"/>
  </cols>
  <sheetData>
    <row r="36" spans="1:24" ht="40.15" customHeight="1" thickBot="1" x14ac:dyDescent="0.3">
      <c r="A36" s="4" t="s">
        <v>138</v>
      </c>
      <c r="B36" s="5"/>
      <c r="C36" s="5"/>
      <c r="D36" s="5"/>
      <c r="E36" s="5"/>
      <c r="F36" s="6"/>
      <c r="H36" s="4" t="s">
        <v>139</v>
      </c>
      <c r="O36" s="142" t="s">
        <v>140</v>
      </c>
      <c r="P36" s="143"/>
      <c r="Q36" s="143"/>
      <c r="R36" s="143"/>
      <c r="T36" s="142" t="s">
        <v>141</v>
      </c>
      <c r="U36" s="143"/>
      <c r="V36" s="143"/>
      <c r="W36" s="143"/>
      <c r="X36" s="143"/>
    </row>
    <row r="37" spans="1:24" ht="75.75" thickBot="1" x14ac:dyDescent="0.3">
      <c r="A37" s="57"/>
      <c r="B37" s="58" t="s">
        <v>20</v>
      </c>
      <c r="C37" s="58" t="s">
        <v>21</v>
      </c>
      <c r="D37" s="58" t="s">
        <v>22</v>
      </c>
      <c r="E37" s="59" t="s">
        <v>23</v>
      </c>
      <c r="F37" s="59" t="s">
        <v>24</v>
      </c>
      <c r="G37" s="60"/>
      <c r="H37" s="57"/>
      <c r="I37" s="58" t="s">
        <v>20</v>
      </c>
      <c r="J37" s="58" t="s">
        <v>21</v>
      </c>
      <c r="K37" s="58" t="s">
        <v>22</v>
      </c>
      <c r="L37" s="59" t="s">
        <v>23</v>
      </c>
      <c r="M37" s="59" t="s">
        <v>24</v>
      </c>
      <c r="N37" s="60"/>
      <c r="O37" s="57"/>
      <c r="P37" s="58" t="s">
        <v>53</v>
      </c>
      <c r="Q37" s="58" t="s">
        <v>25</v>
      </c>
      <c r="R37" s="58" t="s">
        <v>54</v>
      </c>
      <c r="S37" s="60"/>
      <c r="T37" s="61"/>
      <c r="U37" s="62" t="s">
        <v>26</v>
      </c>
      <c r="V37" s="62" t="s">
        <v>27</v>
      </c>
      <c r="W37" s="62" t="s">
        <v>52</v>
      </c>
      <c r="X37" s="62" t="s">
        <v>28</v>
      </c>
    </row>
    <row r="38" spans="1:24" ht="15.75" thickBot="1" x14ac:dyDescent="0.3">
      <c r="A38" s="7" t="s">
        <v>0</v>
      </c>
      <c r="B38" s="8">
        <v>42</v>
      </c>
      <c r="C38" s="9">
        <v>44</v>
      </c>
      <c r="D38" s="9">
        <v>46</v>
      </c>
      <c r="E38" s="10">
        <v>36</v>
      </c>
      <c r="F38" s="11">
        <f>SUM(B38:E38)</f>
        <v>168</v>
      </c>
      <c r="H38" s="12" t="s">
        <v>0</v>
      </c>
      <c r="I38" s="13">
        <v>3</v>
      </c>
      <c r="J38" s="14">
        <v>10</v>
      </c>
      <c r="K38" s="14">
        <v>3</v>
      </c>
      <c r="L38" s="14">
        <v>5</v>
      </c>
      <c r="M38" s="11">
        <f>SUM(I38:L38)</f>
        <v>21</v>
      </c>
      <c r="O38" s="12" t="s">
        <v>0</v>
      </c>
      <c r="P38" s="13">
        <v>193</v>
      </c>
      <c r="Q38" s="13">
        <f>D38+E38</f>
        <v>82</v>
      </c>
      <c r="R38" s="13">
        <f>K38+L38</f>
        <v>8</v>
      </c>
      <c r="T38" s="12" t="s">
        <v>0</v>
      </c>
      <c r="U38" s="15">
        <f>(P38*100)/(D59+E59)</f>
        <v>25.940860215053764</v>
      </c>
      <c r="V38" s="15">
        <f>(Q38*100)/(D59+E59)</f>
        <v>11.021505376344086</v>
      </c>
      <c r="W38" s="15">
        <f>(R38*100)/(D59+E59)</f>
        <v>1.075268817204301</v>
      </c>
      <c r="X38" s="15">
        <f>V38+W38</f>
        <v>12.096774193548388</v>
      </c>
    </row>
    <row r="39" spans="1:24" ht="15.75" thickBot="1" x14ac:dyDescent="0.3">
      <c r="A39" s="16" t="s">
        <v>16</v>
      </c>
      <c r="B39" s="8">
        <v>30</v>
      </c>
      <c r="C39" s="9">
        <v>42</v>
      </c>
      <c r="D39" s="9">
        <v>37</v>
      </c>
      <c r="E39" s="10">
        <v>44</v>
      </c>
      <c r="F39" s="17">
        <f t="shared" ref="F39:F52" si="0">SUM(B39:E39)</f>
        <v>153</v>
      </c>
      <c r="H39" s="12" t="s">
        <v>16</v>
      </c>
      <c r="I39" s="13">
        <v>7</v>
      </c>
      <c r="J39" s="14">
        <v>7</v>
      </c>
      <c r="K39" s="14">
        <v>8</v>
      </c>
      <c r="L39" s="14">
        <v>4</v>
      </c>
      <c r="M39" s="17">
        <f t="shared" ref="M39:M52" si="1">SUM(I39:L39)</f>
        <v>26</v>
      </c>
      <c r="O39" s="12" t="s">
        <v>16</v>
      </c>
      <c r="P39" s="13">
        <v>241</v>
      </c>
      <c r="Q39" s="13">
        <f t="shared" ref="Q39:Q52" si="2">D39+E39</f>
        <v>81</v>
      </c>
      <c r="R39" s="13">
        <f t="shared" ref="R39:R52" si="3">K39+L39</f>
        <v>12</v>
      </c>
      <c r="T39" s="12" t="s">
        <v>16</v>
      </c>
      <c r="U39" s="15">
        <f t="shared" ref="U39:U52" si="4">(P39*100)/(D60+E60)</f>
        <v>35.703703703703702</v>
      </c>
      <c r="V39" s="15">
        <f t="shared" ref="V39:V52" si="5">(Q39*100)/(D60+E60)</f>
        <v>12</v>
      </c>
      <c r="W39" s="15">
        <f t="shared" ref="W39:W52" si="6">(R39*100)/(D60+E60)</f>
        <v>1.7777777777777777</v>
      </c>
      <c r="X39" s="15">
        <f t="shared" ref="X39:X53" si="7">V39+W39</f>
        <v>13.777777777777779</v>
      </c>
    </row>
    <row r="40" spans="1:24" ht="15.75" thickBot="1" x14ac:dyDescent="0.3">
      <c r="A40" s="16" t="s">
        <v>1</v>
      </c>
      <c r="B40" s="8">
        <v>20</v>
      </c>
      <c r="C40" s="9">
        <v>46</v>
      </c>
      <c r="D40" s="9">
        <v>37</v>
      </c>
      <c r="E40" s="10">
        <v>46</v>
      </c>
      <c r="F40" s="17">
        <f t="shared" si="0"/>
        <v>149</v>
      </c>
      <c r="H40" s="12" t="s">
        <v>1</v>
      </c>
      <c r="I40" s="13">
        <v>2</v>
      </c>
      <c r="J40" s="14">
        <v>14</v>
      </c>
      <c r="K40" s="14">
        <v>6</v>
      </c>
      <c r="L40" s="14">
        <v>2</v>
      </c>
      <c r="M40" s="17">
        <f t="shared" si="1"/>
        <v>24</v>
      </c>
      <c r="O40" s="12" t="s">
        <v>1</v>
      </c>
      <c r="P40" s="13">
        <v>205</v>
      </c>
      <c r="Q40" s="13">
        <f t="shared" si="2"/>
        <v>83</v>
      </c>
      <c r="R40" s="13">
        <f t="shared" si="3"/>
        <v>8</v>
      </c>
      <c r="T40" s="12" t="s">
        <v>1</v>
      </c>
      <c r="U40" s="15">
        <f t="shared" si="4"/>
        <v>32.747603833865817</v>
      </c>
      <c r="V40" s="15">
        <f t="shared" si="5"/>
        <v>13.258785942492013</v>
      </c>
      <c r="W40" s="15">
        <f t="shared" si="6"/>
        <v>1.2779552715654952</v>
      </c>
      <c r="X40" s="15">
        <f t="shared" si="7"/>
        <v>14.536741214057509</v>
      </c>
    </row>
    <row r="41" spans="1:24" ht="15.75" thickBot="1" x14ac:dyDescent="0.3">
      <c r="A41" s="16" t="s">
        <v>17</v>
      </c>
      <c r="B41" s="8">
        <v>24</v>
      </c>
      <c r="C41" s="9">
        <v>31</v>
      </c>
      <c r="D41" s="9">
        <v>27</v>
      </c>
      <c r="E41" s="10">
        <v>29</v>
      </c>
      <c r="F41" s="17">
        <f t="shared" si="0"/>
        <v>111</v>
      </c>
      <c r="H41" s="12" t="s">
        <v>17</v>
      </c>
      <c r="I41" s="13">
        <v>0</v>
      </c>
      <c r="J41" s="14">
        <v>3</v>
      </c>
      <c r="K41" s="14">
        <v>9</v>
      </c>
      <c r="L41" s="14">
        <v>3</v>
      </c>
      <c r="M41" s="17">
        <f t="shared" si="1"/>
        <v>15</v>
      </c>
      <c r="O41" s="12" t="s">
        <v>17</v>
      </c>
      <c r="P41" s="13">
        <v>218</v>
      </c>
      <c r="Q41" s="13">
        <f t="shared" si="2"/>
        <v>56</v>
      </c>
      <c r="R41" s="13">
        <f t="shared" si="3"/>
        <v>12</v>
      </c>
      <c r="T41" s="12" t="s">
        <v>17</v>
      </c>
      <c r="U41" s="15">
        <f t="shared" si="4"/>
        <v>30.11049723756906</v>
      </c>
      <c r="V41" s="15">
        <f t="shared" si="5"/>
        <v>7.7348066298342539</v>
      </c>
      <c r="W41" s="15">
        <f t="shared" si="6"/>
        <v>1.6574585635359116</v>
      </c>
      <c r="X41" s="15">
        <f t="shared" si="7"/>
        <v>9.3922651933701662</v>
      </c>
    </row>
    <row r="42" spans="1:24" ht="15.75" thickBot="1" x14ac:dyDescent="0.3">
      <c r="A42" s="16" t="s">
        <v>2</v>
      </c>
      <c r="B42" s="8">
        <v>50</v>
      </c>
      <c r="C42" s="9">
        <v>94</v>
      </c>
      <c r="D42" s="9">
        <v>143</v>
      </c>
      <c r="E42" s="10">
        <v>138</v>
      </c>
      <c r="F42" s="17">
        <f t="shared" si="0"/>
        <v>425</v>
      </c>
      <c r="H42" s="12" t="s">
        <v>2</v>
      </c>
      <c r="I42" s="13">
        <v>0</v>
      </c>
      <c r="J42" s="14">
        <v>7</v>
      </c>
      <c r="K42" s="14">
        <v>16</v>
      </c>
      <c r="L42" s="14">
        <v>10</v>
      </c>
      <c r="M42" s="17">
        <f t="shared" si="1"/>
        <v>33</v>
      </c>
      <c r="O42" s="12" t="s">
        <v>2</v>
      </c>
      <c r="P42" s="13">
        <v>550</v>
      </c>
      <c r="Q42" s="13">
        <f t="shared" si="2"/>
        <v>281</v>
      </c>
      <c r="R42" s="13">
        <f t="shared" si="3"/>
        <v>26</v>
      </c>
      <c r="T42" s="12" t="s">
        <v>2</v>
      </c>
      <c r="U42" s="15">
        <f t="shared" si="4"/>
        <v>24.509803921568629</v>
      </c>
      <c r="V42" s="15">
        <f t="shared" si="5"/>
        <v>12.522281639928698</v>
      </c>
      <c r="W42" s="15">
        <f t="shared" si="6"/>
        <v>1.1586452762923352</v>
      </c>
      <c r="X42" s="15">
        <f t="shared" si="7"/>
        <v>13.680926916221033</v>
      </c>
    </row>
    <row r="43" spans="1:24" ht="15.75" thickBot="1" x14ac:dyDescent="0.3">
      <c r="A43" s="16" t="s">
        <v>3</v>
      </c>
      <c r="B43" s="8">
        <v>15</v>
      </c>
      <c r="C43" s="9">
        <v>54</v>
      </c>
      <c r="D43" s="9">
        <v>99</v>
      </c>
      <c r="E43" s="10">
        <v>95</v>
      </c>
      <c r="F43" s="17">
        <f t="shared" si="0"/>
        <v>263</v>
      </c>
      <c r="H43" s="12" t="s">
        <v>3</v>
      </c>
      <c r="I43" s="13">
        <v>3</v>
      </c>
      <c r="J43" s="14">
        <v>8</v>
      </c>
      <c r="K43" s="14">
        <v>7</v>
      </c>
      <c r="L43" s="14">
        <v>9</v>
      </c>
      <c r="M43" s="17">
        <f t="shared" si="1"/>
        <v>27</v>
      </c>
      <c r="O43" s="12" t="s">
        <v>3</v>
      </c>
      <c r="P43" s="13">
        <v>414</v>
      </c>
      <c r="Q43" s="13">
        <f t="shared" si="2"/>
        <v>194</v>
      </c>
      <c r="R43" s="13">
        <f t="shared" si="3"/>
        <v>16</v>
      </c>
      <c r="T43" s="12" t="s">
        <v>3</v>
      </c>
      <c r="U43" s="15">
        <f t="shared" si="4"/>
        <v>23.245367770915216</v>
      </c>
      <c r="V43" s="15">
        <f t="shared" si="5"/>
        <v>10.892756878158337</v>
      </c>
      <c r="W43" s="15">
        <f t="shared" si="6"/>
        <v>0.89837170129140931</v>
      </c>
      <c r="X43" s="15">
        <f t="shared" si="7"/>
        <v>11.791128579449747</v>
      </c>
    </row>
    <row r="44" spans="1:24" ht="15.75" thickBot="1" x14ac:dyDescent="0.3">
      <c r="A44" s="16" t="s">
        <v>4</v>
      </c>
      <c r="B44" s="8">
        <v>22</v>
      </c>
      <c r="C44" s="9">
        <v>72</v>
      </c>
      <c r="D44" s="9">
        <v>93</v>
      </c>
      <c r="E44" s="10">
        <v>119</v>
      </c>
      <c r="F44" s="17">
        <f t="shared" si="0"/>
        <v>306</v>
      </c>
      <c r="H44" s="12" t="s">
        <v>4</v>
      </c>
      <c r="I44" s="13">
        <v>3</v>
      </c>
      <c r="J44" s="14">
        <v>10</v>
      </c>
      <c r="K44" s="14">
        <v>13</v>
      </c>
      <c r="L44" s="14">
        <v>10</v>
      </c>
      <c r="M44" s="17">
        <f t="shared" si="1"/>
        <v>36</v>
      </c>
      <c r="O44" s="12" t="s">
        <v>4</v>
      </c>
      <c r="P44" s="13">
        <v>559</v>
      </c>
      <c r="Q44" s="13">
        <f t="shared" si="2"/>
        <v>212</v>
      </c>
      <c r="R44" s="13">
        <f t="shared" si="3"/>
        <v>23</v>
      </c>
      <c r="T44" s="12" t="s">
        <v>4</v>
      </c>
      <c r="U44" s="15">
        <f t="shared" si="4"/>
        <v>24.188662916486368</v>
      </c>
      <c r="V44" s="15">
        <f t="shared" si="5"/>
        <v>9.1735179575941146</v>
      </c>
      <c r="W44" s="15">
        <f t="shared" si="6"/>
        <v>0.99524015577671998</v>
      </c>
      <c r="X44" s="15">
        <f t="shared" si="7"/>
        <v>10.168758113370835</v>
      </c>
    </row>
    <row r="45" spans="1:24" ht="15.75" thickBot="1" x14ac:dyDescent="0.3">
      <c r="A45" s="16" t="s">
        <v>5</v>
      </c>
      <c r="B45" s="8">
        <v>12</v>
      </c>
      <c r="C45" s="9">
        <v>72</v>
      </c>
      <c r="D45" s="9">
        <v>89</v>
      </c>
      <c r="E45" s="10">
        <v>112</v>
      </c>
      <c r="F45" s="17">
        <f t="shared" si="0"/>
        <v>285</v>
      </c>
      <c r="H45" s="12" t="s">
        <v>5</v>
      </c>
      <c r="I45" s="13">
        <v>1</v>
      </c>
      <c r="J45" s="14">
        <v>8</v>
      </c>
      <c r="K45" s="14">
        <v>6</v>
      </c>
      <c r="L45" s="14">
        <v>5</v>
      </c>
      <c r="M45" s="17">
        <f t="shared" si="1"/>
        <v>20</v>
      </c>
      <c r="O45" s="12" t="s">
        <v>5</v>
      </c>
      <c r="P45" s="13">
        <v>454</v>
      </c>
      <c r="Q45" s="13">
        <f t="shared" si="2"/>
        <v>201</v>
      </c>
      <c r="R45" s="13">
        <f t="shared" si="3"/>
        <v>11</v>
      </c>
      <c r="T45" s="12" t="s">
        <v>5</v>
      </c>
      <c r="U45" s="15">
        <f t="shared" si="4"/>
        <v>22.71135567783892</v>
      </c>
      <c r="V45" s="15">
        <f t="shared" si="5"/>
        <v>10.055027513756878</v>
      </c>
      <c r="W45" s="15">
        <f t="shared" si="6"/>
        <v>0.55027513756878443</v>
      </c>
      <c r="X45" s="15">
        <f t="shared" si="7"/>
        <v>10.605302651325662</v>
      </c>
    </row>
    <row r="46" spans="1:24" ht="15.75" thickBot="1" x14ac:dyDescent="0.3">
      <c r="A46" s="16" t="s">
        <v>6</v>
      </c>
      <c r="B46" s="8">
        <v>6</v>
      </c>
      <c r="C46" s="9">
        <v>25</v>
      </c>
      <c r="D46" s="9">
        <v>54</v>
      </c>
      <c r="E46" s="10">
        <v>48</v>
      </c>
      <c r="F46" s="17">
        <f t="shared" si="0"/>
        <v>133</v>
      </c>
      <c r="H46" s="12" t="s">
        <v>6</v>
      </c>
      <c r="I46" s="13">
        <v>0</v>
      </c>
      <c r="J46" s="14">
        <v>6</v>
      </c>
      <c r="K46" s="14">
        <v>6</v>
      </c>
      <c r="L46" s="14">
        <v>5</v>
      </c>
      <c r="M46" s="17">
        <f t="shared" si="1"/>
        <v>17</v>
      </c>
      <c r="O46" s="12" t="s">
        <v>6</v>
      </c>
      <c r="P46" s="13">
        <v>315</v>
      </c>
      <c r="Q46" s="13">
        <f t="shared" si="2"/>
        <v>102</v>
      </c>
      <c r="R46" s="13">
        <f t="shared" si="3"/>
        <v>11</v>
      </c>
      <c r="T46" s="12" t="s">
        <v>6</v>
      </c>
      <c r="U46" s="15">
        <f t="shared" si="4"/>
        <v>30.701754385964911</v>
      </c>
      <c r="V46" s="15">
        <f t="shared" si="5"/>
        <v>9.9415204678362574</v>
      </c>
      <c r="W46" s="15">
        <f t="shared" si="6"/>
        <v>1.0721247563352827</v>
      </c>
      <c r="X46" s="15">
        <f t="shared" si="7"/>
        <v>11.01364522417154</v>
      </c>
    </row>
    <row r="47" spans="1:24" ht="15.75" thickBot="1" x14ac:dyDescent="0.3">
      <c r="A47" s="16" t="s">
        <v>7</v>
      </c>
      <c r="B47" s="8">
        <v>10</v>
      </c>
      <c r="C47" s="9">
        <v>44</v>
      </c>
      <c r="D47" s="9">
        <v>70</v>
      </c>
      <c r="E47" s="10">
        <v>52</v>
      </c>
      <c r="F47" s="17">
        <f t="shared" si="0"/>
        <v>176</v>
      </c>
      <c r="H47" s="12" t="s">
        <v>7</v>
      </c>
      <c r="I47" s="13">
        <v>4</v>
      </c>
      <c r="J47" s="14">
        <v>11</v>
      </c>
      <c r="K47" s="14">
        <v>9</v>
      </c>
      <c r="L47" s="14">
        <v>4</v>
      </c>
      <c r="M47" s="17">
        <f t="shared" si="1"/>
        <v>28</v>
      </c>
      <c r="O47" s="12" t="s">
        <v>7</v>
      </c>
      <c r="P47" s="13">
        <v>304</v>
      </c>
      <c r="Q47" s="13">
        <f t="shared" si="2"/>
        <v>122</v>
      </c>
      <c r="R47" s="13">
        <f t="shared" si="3"/>
        <v>13</v>
      </c>
      <c r="T47" s="12" t="s">
        <v>7</v>
      </c>
      <c r="U47" s="15">
        <f t="shared" si="4"/>
        <v>31.966351209253418</v>
      </c>
      <c r="V47" s="15">
        <f t="shared" si="5"/>
        <v>12.828601472134595</v>
      </c>
      <c r="W47" s="15">
        <f t="shared" si="6"/>
        <v>1.3669821240799158</v>
      </c>
      <c r="X47" s="15">
        <f t="shared" si="7"/>
        <v>14.195583596214512</v>
      </c>
    </row>
    <row r="48" spans="1:24" ht="15.75" thickBot="1" x14ac:dyDescent="0.3">
      <c r="A48" s="16" t="s">
        <v>8</v>
      </c>
      <c r="B48" s="8">
        <v>2</v>
      </c>
      <c r="C48" s="9">
        <v>50</v>
      </c>
      <c r="D48" s="9">
        <v>71</v>
      </c>
      <c r="E48" s="10">
        <v>38</v>
      </c>
      <c r="F48" s="17">
        <f t="shared" si="0"/>
        <v>161</v>
      </c>
      <c r="H48" s="12" t="s">
        <v>8</v>
      </c>
      <c r="I48" s="13">
        <v>2</v>
      </c>
      <c r="J48" s="14">
        <v>5</v>
      </c>
      <c r="K48" s="14">
        <v>6</v>
      </c>
      <c r="L48" s="14">
        <v>3</v>
      </c>
      <c r="M48" s="17">
        <f t="shared" si="1"/>
        <v>16</v>
      </c>
      <c r="O48" s="12" t="s">
        <v>8</v>
      </c>
      <c r="P48" s="13">
        <v>310</v>
      </c>
      <c r="Q48" s="13">
        <f t="shared" si="2"/>
        <v>109</v>
      </c>
      <c r="R48" s="13">
        <f t="shared" si="3"/>
        <v>9</v>
      </c>
      <c r="T48" s="12" t="s">
        <v>8</v>
      </c>
      <c r="U48" s="15">
        <f t="shared" si="4"/>
        <v>25.409836065573771</v>
      </c>
      <c r="V48" s="15">
        <f t="shared" si="5"/>
        <v>8.9344262295081975</v>
      </c>
      <c r="W48" s="15">
        <f t="shared" si="6"/>
        <v>0.73770491803278693</v>
      </c>
      <c r="X48" s="15">
        <f t="shared" si="7"/>
        <v>9.6721311475409841</v>
      </c>
    </row>
    <row r="49" spans="1:24" ht="15.75" thickBot="1" x14ac:dyDescent="0.3">
      <c r="A49" s="16" t="s">
        <v>9</v>
      </c>
      <c r="B49" s="8">
        <v>26</v>
      </c>
      <c r="C49" s="9">
        <v>65</v>
      </c>
      <c r="D49" s="9">
        <v>94</v>
      </c>
      <c r="E49" s="10">
        <v>64</v>
      </c>
      <c r="F49" s="17">
        <f t="shared" si="0"/>
        <v>249</v>
      </c>
      <c r="H49" s="12" t="s">
        <v>9</v>
      </c>
      <c r="I49" s="13">
        <v>4</v>
      </c>
      <c r="J49" s="14">
        <v>16</v>
      </c>
      <c r="K49" s="14">
        <v>20</v>
      </c>
      <c r="L49" s="14">
        <v>10</v>
      </c>
      <c r="M49" s="17">
        <f t="shared" si="1"/>
        <v>50</v>
      </c>
      <c r="O49" s="12" t="s">
        <v>9</v>
      </c>
      <c r="P49" s="13">
        <v>475</v>
      </c>
      <c r="Q49" s="13">
        <f t="shared" si="2"/>
        <v>158</v>
      </c>
      <c r="R49" s="13">
        <f t="shared" si="3"/>
        <v>30</v>
      </c>
      <c r="T49" s="12" t="s">
        <v>9</v>
      </c>
      <c r="U49" s="15">
        <f t="shared" si="4"/>
        <v>27.990571596935769</v>
      </c>
      <c r="V49" s="15">
        <f t="shared" si="5"/>
        <v>9.3105480259281084</v>
      </c>
      <c r="W49" s="15">
        <f t="shared" si="6"/>
        <v>1.7678255745433118</v>
      </c>
      <c r="X49" s="15">
        <f t="shared" si="7"/>
        <v>11.078373600471419</v>
      </c>
    </row>
    <row r="50" spans="1:24" ht="15.75" thickBot="1" x14ac:dyDescent="0.3">
      <c r="A50" s="16" t="s">
        <v>10</v>
      </c>
      <c r="B50" s="8">
        <v>13</v>
      </c>
      <c r="C50" s="9">
        <v>63</v>
      </c>
      <c r="D50" s="9">
        <v>185</v>
      </c>
      <c r="E50" s="10">
        <v>165</v>
      </c>
      <c r="F50" s="17">
        <f t="shared" si="0"/>
        <v>426</v>
      </c>
      <c r="H50" s="12" t="s">
        <v>10</v>
      </c>
      <c r="I50" s="13">
        <v>4</v>
      </c>
      <c r="J50" s="14">
        <v>5</v>
      </c>
      <c r="K50" s="14">
        <v>16</v>
      </c>
      <c r="L50" s="14">
        <v>22</v>
      </c>
      <c r="M50" s="17">
        <f t="shared" si="1"/>
        <v>47</v>
      </c>
      <c r="O50" s="12" t="s">
        <v>10</v>
      </c>
      <c r="P50" s="13">
        <v>733</v>
      </c>
      <c r="Q50" s="13">
        <f t="shared" si="2"/>
        <v>350</v>
      </c>
      <c r="R50" s="13">
        <f t="shared" si="3"/>
        <v>38</v>
      </c>
      <c r="T50" s="12" t="s">
        <v>10</v>
      </c>
      <c r="U50" s="15">
        <f t="shared" si="4"/>
        <v>29.01821060965954</v>
      </c>
      <c r="V50" s="15">
        <f t="shared" si="5"/>
        <v>13.855898653998416</v>
      </c>
      <c r="W50" s="15">
        <f t="shared" si="6"/>
        <v>1.5043547110055424</v>
      </c>
      <c r="X50" s="15">
        <f t="shared" si="7"/>
        <v>15.360253365003958</v>
      </c>
    </row>
    <row r="51" spans="1:24" ht="15.75" thickBot="1" x14ac:dyDescent="0.3">
      <c r="A51" s="16" t="s">
        <v>18</v>
      </c>
      <c r="B51" s="8">
        <v>21</v>
      </c>
      <c r="C51" s="9">
        <v>75</v>
      </c>
      <c r="D51" s="9">
        <v>150</v>
      </c>
      <c r="E51" s="10">
        <v>165</v>
      </c>
      <c r="F51" s="17">
        <f t="shared" si="0"/>
        <v>411</v>
      </c>
      <c r="H51" s="12" t="s">
        <v>18</v>
      </c>
      <c r="I51" s="13">
        <v>0</v>
      </c>
      <c r="J51" s="14">
        <v>12</v>
      </c>
      <c r="K51" s="14">
        <v>16</v>
      </c>
      <c r="L51" s="14">
        <v>17</v>
      </c>
      <c r="M51" s="17">
        <f t="shared" si="1"/>
        <v>45</v>
      </c>
      <c r="O51" s="12" t="s">
        <v>18</v>
      </c>
      <c r="P51" s="13">
        <v>665</v>
      </c>
      <c r="Q51" s="13">
        <f t="shared" si="2"/>
        <v>315</v>
      </c>
      <c r="R51" s="13">
        <f t="shared" si="3"/>
        <v>33</v>
      </c>
      <c r="T51" s="12" t="s">
        <v>18</v>
      </c>
      <c r="U51" s="15">
        <f t="shared" si="4"/>
        <v>27.61627906976744</v>
      </c>
      <c r="V51" s="15">
        <f t="shared" si="5"/>
        <v>13.081395348837209</v>
      </c>
      <c r="W51" s="15">
        <f t="shared" si="6"/>
        <v>1.3704318936877076</v>
      </c>
      <c r="X51" s="15">
        <f t="shared" si="7"/>
        <v>14.451827242524915</v>
      </c>
    </row>
    <row r="52" spans="1:24" ht="15.75" thickBot="1" x14ac:dyDescent="0.3">
      <c r="A52" s="19" t="s">
        <v>19</v>
      </c>
      <c r="B52" s="8">
        <v>13</v>
      </c>
      <c r="C52" s="9">
        <v>32</v>
      </c>
      <c r="D52" s="9">
        <v>37</v>
      </c>
      <c r="E52" s="10">
        <v>30</v>
      </c>
      <c r="F52" s="20">
        <f t="shared" si="0"/>
        <v>112</v>
      </c>
      <c r="H52" s="12" t="s">
        <v>19</v>
      </c>
      <c r="I52" s="13">
        <v>5</v>
      </c>
      <c r="J52" s="14">
        <v>7</v>
      </c>
      <c r="K52" s="14">
        <v>6</v>
      </c>
      <c r="L52" s="14">
        <v>6</v>
      </c>
      <c r="M52" s="20">
        <f t="shared" si="1"/>
        <v>24</v>
      </c>
      <c r="O52" s="12" t="s">
        <v>19</v>
      </c>
      <c r="P52" s="13">
        <v>178</v>
      </c>
      <c r="Q52" s="13">
        <f t="shared" si="2"/>
        <v>67</v>
      </c>
      <c r="R52" s="13">
        <f t="shared" si="3"/>
        <v>12</v>
      </c>
      <c r="T52" s="12" t="s">
        <v>19</v>
      </c>
      <c r="U52" s="15">
        <f t="shared" si="4"/>
        <v>24.250681198910083</v>
      </c>
      <c r="V52" s="15">
        <f t="shared" si="5"/>
        <v>9.1280653950953674</v>
      </c>
      <c r="W52" s="15">
        <f t="shared" si="6"/>
        <v>1.6348773841961852</v>
      </c>
      <c r="X52" s="15">
        <f t="shared" si="7"/>
        <v>10.762942779291553</v>
      </c>
    </row>
    <row r="53" spans="1:24" ht="15.75" thickBot="1" x14ac:dyDescent="0.3">
      <c r="A53" s="21" t="s">
        <v>29</v>
      </c>
      <c r="B53" s="22">
        <f>SUM(B38:B52)</f>
        <v>306</v>
      </c>
      <c r="C53" s="22">
        <f t="shared" ref="C53:E53" si="8">SUM(C38:C52)</f>
        <v>809</v>
      </c>
      <c r="D53" s="22">
        <f t="shared" si="8"/>
        <v>1232</v>
      </c>
      <c r="E53" s="22">
        <f t="shared" si="8"/>
        <v>1181</v>
      </c>
      <c r="F53" s="23">
        <f>SUM(F38:F52)</f>
        <v>3528</v>
      </c>
      <c r="H53" s="24" t="s">
        <v>29</v>
      </c>
      <c r="I53" s="22">
        <f>SUM(I38:I52)</f>
        <v>38</v>
      </c>
      <c r="J53" s="22">
        <f t="shared" ref="J53:L53" si="9">SUM(J38:J52)</f>
        <v>129</v>
      </c>
      <c r="K53" s="22">
        <f t="shared" si="9"/>
        <v>147</v>
      </c>
      <c r="L53" s="22">
        <f t="shared" si="9"/>
        <v>115</v>
      </c>
      <c r="M53" s="23">
        <f>SUM(M38:M52)</f>
        <v>429</v>
      </c>
      <c r="O53" s="24" t="s">
        <v>29</v>
      </c>
      <c r="P53" s="18">
        <f>SUM(P38:P52)</f>
        <v>5814</v>
      </c>
      <c r="Q53" s="18">
        <f t="shared" ref="Q53:R53" si="10">SUM(Q38:Q52)</f>
        <v>2413</v>
      </c>
      <c r="R53" s="18">
        <f t="shared" si="10"/>
        <v>262</v>
      </c>
      <c r="T53" s="24" t="s">
        <v>29</v>
      </c>
      <c r="U53" s="25">
        <f>(P53*100)/(D74+E74)</f>
        <v>26.834671836056494</v>
      </c>
      <c r="V53" s="25">
        <f>(Q53*100)/(D74+E74)</f>
        <v>11.137265762023446</v>
      </c>
      <c r="W53" s="25">
        <f>(R53*100)/(D74+E74)</f>
        <v>1.20926797747623</v>
      </c>
      <c r="X53" s="25">
        <f t="shared" si="7"/>
        <v>12.346533739499677</v>
      </c>
    </row>
    <row r="54" spans="1:24" x14ac:dyDescent="0.25">
      <c r="A54" s="26" t="s">
        <v>30</v>
      </c>
      <c r="B54" s="27"/>
      <c r="C54" s="27"/>
      <c r="D54" s="27"/>
      <c r="E54" s="27"/>
      <c r="H54" s="26" t="s">
        <v>30</v>
      </c>
      <c r="I54" s="27"/>
      <c r="J54" s="27"/>
      <c r="K54" s="27"/>
      <c r="L54" s="27"/>
      <c r="O54" s="26" t="s">
        <v>30</v>
      </c>
      <c r="T54" s="128" t="s">
        <v>142</v>
      </c>
    </row>
    <row r="55" spans="1:24" ht="61.5" customHeight="1" x14ac:dyDescent="0.25">
      <c r="A55" s="144" t="s">
        <v>143</v>
      </c>
      <c r="B55" s="144"/>
      <c r="C55" s="144"/>
      <c r="D55" s="144"/>
      <c r="E55" s="144"/>
      <c r="F55" s="144"/>
      <c r="H55" s="144" t="s">
        <v>57</v>
      </c>
      <c r="I55" s="144"/>
      <c r="J55" s="144"/>
      <c r="K55" s="144"/>
      <c r="L55" s="144"/>
      <c r="M55" s="144"/>
      <c r="N55" s="2" t="s">
        <v>50</v>
      </c>
      <c r="O55" s="145" t="s">
        <v>55</v>
      </c>
      <c r="P55" s="146"/>
      <c r="Q55" s="146"/>
      <c r="R55" s="146"/>
    </row>
    <row r="56" spans="1:24" x14ac:dyDescent="0.25">
      <c r="A56" s="88"/>
      <c r="B56" s="88"/>
      <c r="C56" s="88"/>
      <c r="D56" s="88"/>
      <c r="E56" s="88"/>
      <c r="F56" s="88"/>
    </row>
    <row r="57" spans="1:24" x14ac:dyDescent="0.25">
      <c r="A57" s="28" t="s">
        <v>144</v>
      </c>
      <c r="B57" s="88"/>
      <c r="C57" s="88"/>
      <c r="D57" s="88"/>
      <c r="E57" s="88"/>
      <c r="F57" s="88"/>
      <c r="J57" s="28"/>
    </row>
    <row r="58" spans="1:24" x14ac:dyDescent="0.25">
      <c r="B58" s="4" t="s">
        <v>20</v>
      </c>
      <c r="C58" s="4" t="s">
        <v>21</v>
      </c>
      <c r="D58" s="4" t="s">
        <v>22</v>
      </c>
      <c r="E58" s="4" t="s">
        <v>23</v>
      </c>
      <c r="F58" s="4" t="s">
        <v>51</v>
      </c>
    </row>
    <row r="59" spans="1:24" x14ac:dyDescent="0.25">
      <c r="A59" s="2" t="s">
        <v>0</v>
      </c>
      <c r="B59" s="2">
        <v>56356</v>
      </c>
      <c r="C59" s="2">
        <v>3153</v>
      </c>
      <c r="D59" s="2">
        <v>577</v>
      </c>
      <c r="E59" s="2">
        <v>167</v>
      </c>
      <c r="F59" s="2">
        <v>60253</v>
      </c>
    </row>
    <row r="60" spans="1:24" x14ac:dyDescent="0.25">
      <c r="A60" s="2" t="s">
        <v>16</v>
      </c>
      <c r="B60" s="2">
        <v>60427</v>
      </c>
      <c r="C60" s="2">
        <v>2769</v>
      </c>
      <c r="D60" s="2">
        <v>521</v>
      </c>
      <c r="E60" s="2">
        <v>154</v>
      </c>
      <c r="F60" s="2">
        <v>63871</v>
      </c>
    </row>
    <row r="61" spans="1:24" x14ac:dyDescent="0.25">
      <c r="A61" s="2" t="s">
        <v>1</v>
      </c>
      <c r="B61" s="2">
        <v>43147</v>
      </c>
      <c r="C61" s="2">
        <v>2578</v>
      </c>
      <c r="D61" s="2">
        <v>496</v>
      </c>
      <c r="E61" s="2">
        <v>130</v>
      </c>
      <c r="F61" s="2">
        <v>46351</v>
      </c>
    </row>
    <row r="62" spans="1:24" x14ac:dyDescent="0.25">
      <c r="A62" s="2" t="s">
        <v>17</v>
      </c>
      <c r="B62" s="2">
        <v>37635</v>
      </c>
      <c r="C62" s="2">
        <v>2191</v>
      </c>
      <c r="D62" s="2">
        <v>577</v>
      </c>
      <c r="E62" s="2">
        <v>147</v>
      </c>
      <c r="F62" s="2">
        <v>40550</v>
      </c>
    </row>
    <row r="63" spans="1:24" x14ac:dyDescent="0.25">
      <c r="A63" s="2" t="s">
        <v>2</v>
      </c>
      <c r="B63" s="2">
        <v>51038</v>
      </c>
      <c r="C63" s="2">
        <v>5812</v>
      </c>
      <c r="D63" s="2">
        <v>1790</v>
      </c>
      <c r="E63" s="2">
        <v>454</v>
      </c>
      <c r="F63" s="2">
        <v>59094</v>
      </c>
    </row>
    <row r="64" spans="1:24" x14ac:dyDescent="0.25">
      <c r="A64" s="2" t="s">
        <v>3</v>
      </c>
      <c r="B64" s="2">
        <v>28557</v>
      </c>
      <c r="C64" s="2">
        <v>4521</v>
      </c>
      <c r="D64" s="2">
        <v>1396</v>
      </c>
      <c r="E64" s="2">
        <v>385</v>
      </c>
      <c r="F64" s="2">
        <v>34859</v>
      </c>
    </row>
    <row r="65" spans="1:9" x14ac:dyDescent="0.25">
      <c r="A65" s="2" t="s">
        <v>4</v>
      </c>
      <c r="B65" s="2">
        <v>43164</v>
      </c>
      <c r="C65" s="2">
        <v>5990</v>
      </c>
      <c r="D65" s="2">
        <v>1776</v>
      </c>
      <c r="E65" s="2">
        <v>535</v>
      </c>
      <c r="F65" s="2">
        <v>51465</v>
      </c>
    </row>
    <row r="66" spans="1:9" x14ac:dyDescent="0.25">
      <c r="A66" s="2" t="s">
        <v>5</v>
      </c>
      <c r="B66" s="2">
        <v>47244</v>
      </c>
      <c r="C66" s="2">
        <v>4812</v>
      </c>
      <c r="D66" s="2">
        <v>1512</v>
      </c>
      <c r="E66" s="2">
        <v>487</v>
      </c>
      <c r="F66" s="2">
        <v>54055</v>
      </c>
    </row>
    <row r="67" spans="1:9" x14ac:dyDescent="0.25">
      <c r="A67" s="2" t="s">
        <v>6</v>
      </c>
      <c r="B67" s="2">
        <v>31814</v>
      </c>
      <c r="C67" s="2">
        <v>2304</v>
      </c>
      <c r="D67" s="2">
        <v>753</v>
      </c>
      <c r="E67" s="2">
        <v>273</v>
      </c>
      <c r="F67" s="2">
        <v>35144</v>
      </c>
    </row>
    <row r="68" spans="1:9" x14ac:dyDescent="0.25">
      <c r="A68" s="2" t="s">
        <v>7</v>
      </c>
      <c r="B68" s="2">
        <v>24088</v>
      </c>
      <c r="C68" s="2">
        <v>2379</v>
      </c>
      <c r="D68" s="2">
        <v>755</v>
      </c>
      <c r="E68" s="2">
        <v>196</v>
      </c>
      <c r="F68" s="2">
        <v>27418</v>
      </c>
    </row>
    <row r="69" spans="1:9" x14ac:dyDescent="0.25">
      <c r="A69" s="2" t="s">
        <v>8</v>
      </c>
      <c r="B69" s="2">
        <v>28724</v>
      </c>
      <c r="C69" s="2">
        <v>3256</v>
      </c>
      <c r="D69" s="2">
        <v>1025</v>
      </c>
      <c r="E69" s="2">
        <v>195</v>
      </c>
      <c r="F69" s="2">
        <v>33200</v>
      </c>
    </row>
    <row r="70" spans="1:9" x14ac:dyDescent="0.25">
      <c r="A70" s="2" t="s">
        <v>9</v>
      </c>
      <c r="B70" s="2">
        <v>43035</v>
      </c>
      <c r="C70" s="2">
        <v>4697</v>
      </c>
      <c r="D70" s="2">
        <v>1357</v>
      </c>
      <c r="E70" s="2">
        <v>340</v>
      </c>
      <c r="F70" s="2">
        <v>49429</v>
      </c>
    </row>
    <row r="71" spans="1:9" x14ac:dyDescent="0.25">
      <c r="A71" s="2" t="s">
        <v>10</v>
      </c>
      <c r="B71" s="2">
        <v>44050</v>
      </c>
      <c r="C71" s="2">
        <v>4348</v>
      </c>
      <c r="D71" s="2">
        <v>1881</v>
      </c>
      <c r="E71" s="2">
        <v>645</v>
      </c>
      <c r="F71" s="2">
        <v>50924</v>
      </c>
    </row>
    <row r="72" spans="1:9" x14ac:dyDescent="0.25">
      <c r="A72" s="2" t="s">
        <v>18</v>
      </c>
      <c r="B72" s="2">
        <v>44708</v>
      </c>
      <c r="C72" s="2">
        <v>5552</v>
      </c>
      <c r="D72" s="2">
        <v>1789</v>
      </c>
      <c r="E72" s="2">
        <v>619</v>
      </c>
      <c r="F72" s="2">
        <v>52668</v>
      </c>
    </row>
    <row r="73" spans="1:9" x14ac:dyDescent="0.25">
      <c r="A73" s="2" t="s">
        <v>19</v>
      </c>
      <c r="B73" s="2">
        <v>35085</v>
      </c>
      <c r="C73" s="2">
        <v>3262</v>
      </c>
      <c r="D73" s="2">
        <v>597</v>
      </c>
      <c r="E73" s="2">
        <v>137</v>
      </c>
      <c r="F73" s="2">
        <v>39081</v>
      </c>
    </row>
    <row r="74" spans="1:9" x14ac:dyDescent="0.25">
      <c r="A74" s="2" t="s">
        <v>29</v>
      </c>
      <c r="B74" s="2">
        <v>619072</v>
      </c>
      <c r="C74" s="2">
        <v>57624</v>
      </c>
      <c r="D74" s="2">
        <v>16802</v>
      </c>
      <c r="E74" s="2">
        <v>4864</v>
      </c>
      <c r="F74" s="2">
        <v>698362</v>
      </c>
    </row>
    <row r="75" spans="1:9" x14ac:dyDescent="0.25">
      <c r="A75" s="63" t="s">
        <v>56</v>
      </c>
    </row>
    <row r="76" spans="1:9" ht="30" x14ac:dyDescent="0.25">
      <c r="A76" s="129" t="s">
        <v>145</v>
      </c>
      <c r="B76" s="130">
        <v>1439</v>
      </c>
      <c r="C76" s="130">
        <f>39+13</f>
        <v>52</v>
      </c>
      <c r="D76" s="130">
        <v>14</v>
      </c>
      <c r="E76" s="130">
        <v>8</v>
      </c>
      <c r="F76" s="130">
        <f>SUM(B76:E76)</f>
        <v>1513</v>
      </c>
    </row>
    <row r="77" spans="1:9" x14ac:dyDescent="0.25">
      <c r="A77" s="130" t="s">
        <v>146</v>
      </c>
      <c r="B77" s="130">
        <f>B74+B76</f>
        <v>620511</v>
      </c>
      <c r="C77" s="130">
        <f t="shared" ref="C77:F77" si="11">C74+C76</f>
        <v>57676</v>
      </c>
      <c r="D77" s="130">
        <f t="shared" si="11"/>
        <v>16816</v>
      </c>
      <c r="E77" s="130">
        <f t="shared" si="11"/>
        <v>4872</v>
      </c>
      <c r="F77" s="130">
        <f t="shared" si="11"/>
        <v>699875</v>
      </c>
    </row>
    <row r="78" spans="1:9" x14ac:dyDescent="0.25">
      <c r="I78" s="2" t="s">
        <v>50</v>
      </c>
    </row>
    <row r="79" spans="1:9" x14ac:dyDescent="0.25">
      <c r="A79" s="56"/>
      <c r="B79" s="56"/>
      <c r="C79" s="56"/>
      <c r="D79" s="56"/>
      <c r="E79" s="56"/>
      <c r="F79" s="56"/>
      <c r="G79" s="56"/>
      <c r="H79" s="56"/>
    </row>
    <row r="80" spans="1:9" x14ac:dyDescent="0.25">
      <c r="A80" s="56"/>
      <c r="B80" s="56"/>
      <c r="C80" s="56"/>
      <c r="D80" s="56"/>
      <c r="E80" s="56"/>
      <c r="F80" s="56"/>
      <c r="G80" s="56"/>
      <c r="H80" s="56"/>
    </row>
    <row r="81" spans="1:22" x14ac:dyDescent="0.25">
      <c r="A81" s="2" t="s">
        <v>147</v>
      </c>
      <c r="G81" s="56"/>
      <c r="H81" s="56"/>
      <c r="O81" s="56"/>
      <c r="P81" s="56"/>
      <c r="Q81" s="56"/>
    </row>
    <row r="82" spans="1:22" ht="15.75" thickBot="1" x14ac:dyDescent="0.3">
      <c r="A82" s="4" t="s">
        <v>148</v>
      </c>
      <c r="B82" s="5"/>
      <c r="C82" s="5"/>
      <c r="D82" s="5"/>
      <c r="E82" s="5"/>
      <c r="F82" s="6"/>
      <c r="G82" s="56"/>
      <c r="H82" s="56"/>
      <c r="O82" s="56"/>
      <c r="P82" s="56"/>
      <c r="Q82" s="56"/>
      <c r="R82" s="56"/>
      <c r="S82" s="56"/>
      <c r="T82" s="56"/>
      <c r="U82" s="56"/>
      <c r="V82" s="56"/>
    </row>
    <row r="83" spans="1:22" ht="15.75" thickBot="1" x14ac:dyDescent="0.3">
      <c r="A83" s="57"/>
      <c r="B83" s="131" t="s">
        <v>20</v>
      </c>
      <c r="C83" s="131" t="s">
        <v>21</v>
      </c>
      <c r="D83" s="131" t="s">
        <v>22</v>
      </c>
      <c r="E83" s="131" t="s">
        <v>23</v>
      </c>
      <c r="F83" s="131" t="s">
        <v>149</v>
      </c>
      <c r="G83" s="56"/>
      <c r="H83" s="56"/>
      <c r="I83" s="56"/>
      <c r="J83" s="56"/>
      <c r="K83" s="56"/>
      <c r="L83" s="56"/>
      <c r="M83" s="56"/>
      <c r="N83" s="56"/>
      <c r="O83" s="56"/>
      <c r="P83" s="56"/>
      <c r="Q83" s="56"/>
      <c r="R83" s="56"/>
      <c r="S83" s="56"/>
      <c r="T83" s="56"/>
      <c r="U83" s="56"/>
      <c r="V83" s="56"/>
    </row>
    <row r="84" spans="1:22" ht="15.75" thickBot="1" x14ac:dyDescent="0.3">
      <c r="A84" s="21" t="s">
        <v>29</v>
      </c>
      <c r="B84" s="132">
        <f>(B53)/B77</f>
        <v>4.9314194268917065E-4</v>
      </c>
      <c r="C84" s="133">
        <f>C53/C77</f>
        <v>1.4026631527845205E-2</v>
      </c>
      <c r="D84" s="133">
        <f>D53/D77</f>
        <v>7.3263558515699337E-2</v>
      </c>
      <c r="E84" s="133">
        <f>E53/E77</f>
        <v>0.2424055829228243</v>
      </c>
      <c r="F84" s="133">
        <f>(D53+E53)/(D77+E77)</f>
        <v>0.11125968277388418</v>
      </c>
      <c r="G84" s="56"/>
      <c r="H84" s="56"/>
      <c r="I84" s="56"/>
      <c r="J84" s="56"/>
      <c r="K84" s="56"/>
      <c r="L84" s="56"/>
      <c r="M84" s="56"/>
      <c r="N84" s="56"/>
      <c r="O84" s="56"/>
      <c r="P84" s="56"/>
      <c r="Q84" s="56"/>
      <c r="R84" s="56"/>
      <c r="S84" s="56"/>
      <c r="T84" s="56"/>
      <c r="U84" s="56"/>
      <c r="V84" s="56"/>
    </row>
    <row r="85" spans="1:22" x14ac:dyDescent="0.25">
      <c r="A85" s="56"/>
      <c r="B85" s="56"/>
      <c r="C85" s="56"/>
      <c r="D85" s="56"/>
      <c r="E85" s="56"/>
      <c r="F85" s="56"/>
      <c r="G85" s="56"/>
      <c r="H85" s="56"/>
      <c r="I85" s="56"/>
      <c r="J85" s="56"/>
      <c r="K85" s="56"/>
      <c r="L85" s="56"/>
      <c r="M85" s="56"/>
      <c r="N85" s="56"/>
      <c r="O85" s="56"/>
      <c r="P85" s="56"/>
      <c r="Q85" s="56"/>
      <c r="R85" s="56"/>
      <c r="S85" s="56"/>
      <c r="T85" s="56"/>
      <c r="U85" s="56"/>
      <c r="V85" s="56"/>
    </row>
    <row r="86" spans="1:22" x14ac:dyDescent="0.25">
      <c r="A86" s="56"/>
      <c r="B86" s="56"/>
      <c r="C86" s="56"/>
      <c r="D86" s="56"/>
      <c r="E86" s="56"/>
      <c r="F86" s="56"/>
      <c r="G86" s="56"/>
      <c r="H86" s="56"/>
      <c r="I86" s="56"/>
      <c r="J86" s="56"/>
      <c r="K86" s="56"/>
      <c r="L86" s="56"/>
      <c r="M86" s="56"/>
      <c r="N86" s="56"/>
      <c r="O86" s="56"/>
      <c r="P86" s="56"/>
      <c r="Q86" s="56"/>
      <c r="R86" s="56"/>
      <c r="S86" s="56"/>
      <c r="T86" s="56"/>
      <c r="U86" s="56"/>
      <c r="V86" s="56"/>
    </row>
    <row r="87" spans="1:22" x14ac:dyDescent="0.25">
      <c r="A87" s="56"/>
      <c r="B87" s="56"/>
      <c r="C87" s="56"/>
      <c r="D87" s="56"/>
      <c r="E87" s="56"/>
      <c r="F87" s="56"/>
      <c r="G87" s="56"/>
      <c r="H87" s="56"/>
      <c r="I87" s="56"/>
      <c r="J87" s="56"/>
      <c r="K87" s="56"/>
      <c r="L87" s="56"/>
      <c r="M87" s="56"/>
      <c r="N87" s="56"/>
      <c r="O87" s="56"/>
      <c r="P87" s="56"/>
      <c r="Q87" s="56"/>
      <c r="R87" s="56"/>
      <c r="S87" s="56"/>
      <c r="T87" s="56"/>
      <c r="U87" s="56"/>
      <c r="V87" s="56"/>
    </row>
    <row r="88" spans="1:22" x14ac:dyDescent="0.25">
      <c r="A88" s="56"/>
      <c r="B88" s="56"/>
      <c r="C88" s="56"/>
      <c r="D88" s="56"/>
      <c r="E88" s="56"/>
      <c r="F88" s="56"/>
      <c r="G88" s="56"/>
      <c r="H88" s="56"/>
      <c r="I88" s="56"/>
      <c r="J88" s="56"/>
      <c r="K88" s="56"/>
      <c r="L88" s="56"/>
      <c r="M88" s="56"/>
      <c r="N88" s="56"/>
      <c r="O88" s="56"/>
      <c r="P88" s="56"/>
      <c r="Q88" s="56"/>
      <c r="R88" s="56"/>
      <c r="S88" s="56"/>
      <c r="T88" s="56"/>
      <c r="U88" s="56"/>
      <c r="V88" s="56"/>
    </row>
    <row r="89" spans="1:22" x14ac:dyDescent="0.25">
      <c r="A89" s="56"/>
      <c r="B89" s="56"/>
      <c r="C89" s="56"/>
      <c r="D89" s="56"/>
      <c r="E89" s="56"/>
      <c r="F89" s="56"/>
      <c r="G89" s="56"/>
      <c r="H89" s="56"/>
      <c r="I89" s="56"/>
      <c r="J89" s="56"/>
      <c r="K89" s="56"/>
      <c r="L89" s="56"/>
      <c r="M89" s="56"/>
      <c r="N89" s="56"/>
      <c r="O89" s="56"/>
      <c r="P89" s="56"/>
      <c r="Q89" s="56"/>
      <c r="R89" s="56"/>
      <c r="S89" s="56"/>
      <c r="T89" s="56"/>
      <c r="U89" s="56"/>
      <c r="V89" s="56"/>
    </row>
    <row r="90" spans="1:22" x14ac:dyDescent="0.25">
      <c r="A90" s="56"/>
      <c r="B90" s="56"/>
      <c r="C90" s="56"/>
      <c r="D90" s="56"/>
      <c r="E90" s="56"/>
      <c r="F90" s="56"/>
      <c r="G90" s="56"/>
      <c r="H90" s="56"/>
      <c r="I90" s="56"/>
      <c r="J90" s="56"/>
      <c r="K90" s="56"/>
      <c r="L90" s="56"/>
      <c r="M90" s="56"/>
      <c r="N90" s="56"/>
      <c r="O90" s="56"/>
      <c r="P90" s="56"/>
      <c r="Q90" s="56"/>
      <c r="R90" s="56"/>
      <c r="S90" s="56"/>
      <c r="T90" s="56"/>
      <c r="U90" s="56"/>
      <c r="V90" s="56"/>
    </row>
    <row r="91" spans="1:22" x14ac:dyDescent="0.25">
      <c r="A91" s="56"/>
      <c r="B91" s="56"/>
      <c r="C91" s="56"/>
      <c r="D91" s="56"/>
      <c r="E91" s="56"/>
      <c r="F91" s="56"/>
      <c r="G91" s="56"/>
      <c r="H91" s="56"/>
      <c r="I91" s="56"/>
      <c r="J91" s="56"/>
      <c r="K91" s="56"/>
      <c r="L91" s="56"/>
      <c r="M91" s="56"/>
      <c r="N91" s="56"/>
      <c r="O91" s="56"/>
      <c r="P91" s="56"/>
      <c r="Q91" s="56"/>
      <c r="R91" s="56"/>
      <c r="S91" s="56"/>
      <c r="T91" s="56"/>
      <c r="U91" s="56"/>
      <c r="V91" s="56"/>
    </row>
    <row r="92" spans="1:22" x14ac:dyDescent="0.25">
      <c r="A92" s="56"/>
      <c r="B92" s="56"/>
      <c r="C92" s="56"/>
      <c r="D92" s="56"/>
      <c r="E92" s="56"/>
      <c r="F92" s="56"/>
      <c r="G92" s="56"/>
      <c r="H92" s="56"/>
      <c r="I92" s="56"/>
      <c r="J92" s="56"/>
      <c r="K92" s="56"/>
      <c r="L92" s="56"/>
      <c r="M92" s="56"/>
      <c r="N92" s="56"/>
      <c r="O92" s="56"/>
      <c r="P92" s="56"/>
      <c r="Q92" s="56"/>
      <c r="R92" s="56"/>
      <c r="S92" s="56"/>
      <c r="T92" s="56"/>
      <c r="U92" s="56"/>
      <c r="V92" s="56"/>
    </row>
    <row r="93" spans="1:22" x14ac:dyDescent="0.25">
      <c r="A93" s="56"/>
      <c r="B93" s="56"/>
      <c r="C93" s="56"/>
      <c r="D93" s="56"/>
      <c r="E93" s="56"/>
      <c r="F93" s="56"/>
      <c r="G93" s="56"/>
      <c r="H93" s="56"/>
      <c r="I93" s="56"/>
      <c r="J93" s="56"/>
      <c r="K93" s="56"/>
      <c r="L93" s="56"/>
      <c r="M93" s="56"/>
      <c r="N93" s="56"/>
      <c r="O93" s="56"/>
      <c r="P93" s="56"/>
      <c r="Q93" s="56"/>
      <c r="R93" s="56"/>
      <c r="S93" s="56"/>
      <c r="T93" s="56"/>
      <c r="U93" s="56"/>
      <c r="V93" s="56"/>
    </row>
    <row r="94" spans="1:22" x14ac:dyDescent="0.25">
      <c r="A94" s="56"/>
      <c r="B94" s="56"/>
      <c r="C94" s="56"/>
      <c r="D94" s="56"/>
      <c r="E94" s="56"/>
      <c r="F94" s="56"/>
      <c r="G94" s="56"/>
      <c r="H94" s="56"/>
      <c r="I94" s="56"/>
      <c r="J94" s="56"/>
      <c r="K94" s="56"/>
      <c r="L94" s="56"/>
      <c r="M94" s="56"/>
      <c r="N94" s="56"/>
      <c r="O94" s="56"/>
      <c r="P94" s="56"/>
      <c r="Q94" s="56"/>
      <c r="R94" s="56"/>
      <c r="S94" s="56"/>
      <c r="T94" s="56"/>
      <c r="U94" s="56"/>
      <c r="V94" s="56"/>
    </row>
    <row r="95" spans="1:22" x14ac:dyDescent="0.25">
      <c r="A95" s="56"/>
      <c r="B95" s="56"/>
      <c r="C95" s="56"/>
      <c r="D95" s="56"/>
      <c r="E95" s="56"/>
      <c r="F95" s="56"/>
      <c r="G95" s="56"/>
      <c r="H95" s="56"/>
      <c r="I95" s="56"/>
      <c r="J95" s="56"/>
      <c r="K95" s="56"/>
      <c r="L95" s="56"/>
      <c r="M95" s="56"/>
      <c r="N95" s="56"/>
      <c r="O95" s="56"/>
      <c r="P95" s="56"/>
      <c r="Q95" s="56"/>
      <c r="R95" s="56"/>
      <c r="S95" s="56"/>
      <c r="T95" s="56"/>
      <c r="U95" s="56"/>
      <c r="V95" s="56"/>
    </row>
    <row r="96" spans="1:22" x14ac:dyDescent="0.25">
      <c r="A96" s="56"/>
      <c r="B96" s="56"/>
      <c r="C96" s="56"/>
      <c r="D96" s="56"/>
      <c r="E96" s="56"/>
      <c r="F96" s="56"/>
      <c r="G96" s="56"/>
      <c r="H96" s="56"/>
      <c r="I96" s="56"/>
      <c r="J96" s="56"/>
      <c r="K96" s="56"/>
      <c r="L96" s="56"/>
      <c r="M96" s="56"/>
      <c r="N96" s="56"/>
      <c r="O96" s="56"/>
      <c r="P96" s="56"/>
      <c r="Q96" s="56"/>
      <c r="R96" s="56"/>
      <c r="S96" s="56"/>
      <c r="T96" s="56"/>
      <c r="U96" s="56"/>
      <c r="V96" s="56"/>
    </row>
    <row r="97" spans="1:22" x14ac:dyDescent="0.25">
      <c r="A97" s="56"/>
      <c r="B97" s="56"/>
      <c r="C97" s="56"/>
      <c r="D97" s="56"/>
      <c r="E97" s="56"/>
      <c r="F97" s="56"/>
      <c r="G97" s="56"/>
      <c r="H97" s="56"/>
      <c r="I97" s="56"/>
      <c r="J97" s="56"/>
      <c r="K97" s="56"/>
      <c r="L97" s="56"/>
      <c r="M97" s="56"/>
      <c r="N97" s="56"/>
      <c r="O97" s="56"/>
      <c r="P97" s="56"/>
      <c r="Q97" s="56"/>
      <c r="R97" s="56"/>
      <c r="S97" s="56"/>
      <c r="T97" s="56"/>
      <c r="U97" s="56"/>
      <c r="V97" s="56"/>
    </row>
    <row r="98" spans="1:22" x14ac:dyDescent="0.25">
      <c r="A98" s="56"/>
      <c r="B98" s="56"/>
      <c r="C98" s="56"/>
      <c r="D98" s="56"/>
      <c r="E98" s="56"/>
      <c r="F98" s="56"/>
      <c r="G98" s="56"/>
      <c r="H98" s="56"/>
      <c r="I98" s="56"/>
      <c r="J98" s="56"/>
      <c r="K98" s="56"/>
      <c r="L98" s="56"/>
      <c r="M98" s="56"/>
      <c r="N98" s="56"/>
      <c r="O98" s="56"/>
      <c r="P98" s="56"/>
      <c r="Q98" s="56"/>
      <c r="R98" s="56"/>
      <c r="S98" s="56"/>
      <c r="T98" s="56"/>
      <c r="U98" s="56"/>
      <c r="V98" s="56"/>
    </row>
    <row r="99" spans="1:22" x14ac:dyDescent="0.25">
      <c r="A99" s="56"/>
      <c r="B99" s="56"/>
      <c r="C99" s="56"/>
      <c r="D99" s="56"/>
      <c r="E99" s="56"/>
      <c r="F99" s="56"/>
      <c r="G99" s="56"/>
      <c r="H99" s="56"/>
      <c r="I99" s="56"/>
      <c r="J99" s="56"/>
      <c r="K99" s="56"/>
      <c r="L99" s="56"/>
      <c r="M99" s="56"/>
      <c r="N99" s="56"/>
      <c r="O99" s="56"/>
      <c r="P99" s="56"/>
      <c r="Q99" s="56"/>
      <c r="R99" s="56"/>
      <c r="S99" s="56"/>
      <c r="T99" s="56"/>
      <c r="U99" s="56"/>
      <c r="V99" s="56"/>
    </row>
    <row r="100" spans="1:22" x14ac:dyDescent="0.25">
      <c r="A100" s="56"/>
      <c r="B100" s="56"/>
      <c r="C100" s="56"/>
      <c r="D100" s="56"/>
      <c r="E100" s="56"/>
      <c r="F100" s="56"/>
      <c r="G100" s="56"/>
      <c r="H100" s="56"/>
      <c r="I100" s="56"/>
      <c r="J100" s="56"/>
      <c r="K100" s="56"/>
      <c r="L100" s="56"/>
      <c r="M100" s="56"/>
      <c r="N100" s="56"/>
      <c r="O100" s="56"/>
      <c r="P100" s="56"/>
      <c r="Q100" s="56"/>
      <c r="R100" s="56"/>
      <c r="S100" s="56"/>
      <c r="T100" s="56"/>
      <c r="U100" s="56"/>
      <c r="V100" s="56"/>
    </row>
    <row r="101" spans="1:22" x14ac:dyDescent="0.25">
      <c r="A101" s="56"/>
      <c r="B101" s="56"/>
      <c r="C101" s="56"/>
      <c r="D101" s="56"/>
      <c r="E101" s="56"/>
      <c r="F101" s="56"/>
      <c r="G101" s="56"/>
      <c r="H101" s="56"/>
      <c r="I101" s="56"/>
      <c r="J101" s="56"/>
      <c r="K101" s="56"/>
      <c r="L101" s="56"/>
      <c r="M101" s="56"/>
      <c r="N101" s="56"/>
      <c r="O101" s="56"/>
      <c r="P101" s="56"/>
      <c r="Q101" s="56"/>
      <c r="R101" s="56"/>
      <c r="S101" s="56"/>
      <c r="T101" s="56"/>
      <c r="U101" s="56"/>
      <c r="V101" s="56"/>
    </row>
    <row r="102" spans="1:22" x14ac:dyDescent="0.25">
      <c r="A102" s="56"/>
      <c r="B102" s="56"/>
      <c r="C102" s="56"/>
      <c r="D102" s="56"/>
      <c r="E102" s="56"/>
      <c r="F102" s="56"/>
      <c r="G102" s="56"/>
      <c r="H102" s="56"/>
      <c r="I102" s="56"/>
      <c r="J102" s="56"/>
      <c r="K102" s="56"/>
      <c r="L102" s="56"/>
      <c r="M102" s="56"/>
      <c r="N102" s="56"/>
      <c r="O102" s="56"/>
      <c r="P102" s="56"/>
      <c r="Q102" s="56"/>
      <c r="R102" s="56"/>
      <c r="S102" s="56"/>
      <c r="T102" s="56"/>
      <c r="U102" s="56"/>
      <c r="V102" s="56"/>
    </row>
    <row r="103" spans="1:22" x14ac:dyDescent="0.25">
      <c r="A103" s="56"/>
      <c r="B103" s="56"/>
      <c r="C103" s="56"/>
      <c r="D103" s="56"/>
      <c r="E103" s="56"/>
      <c r="F103" s="56"/>
      <c r="G103" s="56"/>
      <c r="H103" s="56"/>
      <c r="I103" s="56"/>
      <c r="J103" s="56"/>
      <c r="K103" s="56"/>
      <c r="L103" s="56"/>
      <c r="M103" s="56"/>
      <c r="N103" s="56"/>
      <c r="O103" s="56"/>
      <c r="P103" s="56"/>
      <c r="Q103" s="56"/>
      <c r="R103" s="56"/>
      <c r="S103" s="56"/>
      <c r="T103" s="56"/>
      <c r="U103" s="56"/>
      <c r="V103" s="56"/>
    </row>
    <row r="104" spans="1:22" x14ac:dyDescent="0.25">
      <c r="A104" s="56"/>
      <c r="B104" s="56"/>
      <c r="C104" s="56"/>
      <c r="D104" s="56"/>
      <c r="E104" s="56"/>
      <c r="F104" s="56"/>
      <c r="G104" s="56"/>
      <c r="H104" s="56"/>
      <c r="I104" s="56"/>
      <c r="J104" s="56"/>
      <c r="K104" s="56"/>
      <c r="L104" s="56"/>
      <c r="M104" s="56"/>
      <c r="N104" s="56"/>
      <c r="O104" s="56"/>
      <c r="P104" s="56"/>
      <c r="Q104" s="56"/>
      <c r="R104" s="56"/>
      <c r="S104" s="56"/>
      <c r="T104" s="56"/>
      <c r="U104" s="56"/>
      <c r="V104" s="56"/>
    </row>
    <row r="105" spans="1:22" x14ac:dyDescent="0.25">
      <c r="A105" s="56"/>
      <c r="B105" s="56"/>
      <c r="C105" s="56"/>
      <c r="D105" s="56"/>
      <c r="E105" s="56"/>
      <c r="F105" s="56"/>
      <c r="G105" s="56"/>
      <c r="H105" s="56"/>
      <c r="I105" s="56"/>
      <c r="J105" s="56"/>
      <c r="K105" s="56"/>
      <c r="L105" s="56"/>
      <c r="M105" s="56"/>
      <c r="N105" s="56"/>
      <c r="O105" s="56"/>
      <c r="P105" s="56"/>
      <c r="Q105" s="56"/>
      <c r="R105" s="56"/>
      <c r="S105" s="56"/>
      <c r="T105" s="56"/>
      <c r="U105" s="56"/>
      <c r="V105" s="56"/>
    </row>
    <row r="106" spans="1:22" x14ac:dyDescent="0.25">
      <c r="A106" s="56"/>
      <c r="B106" s="56"/>
      <c r="C106" s="56"/>
      <c r="D106" s="56"/>
      <c r="E106" s="56"/>
      <c r="F106" s="56"/>
      <c r="G106" s="56"/>
      <c r="H106" s="56"/>
      <c r="I106" s="56"/>
      <c r="J106" s="56"/>
      <c r="K106" s="56"/>
      <c r="L106" s="56"/>
      <c r="M106" s="56"/>
      <c r="N106" s="56"/>
      <c r="O106" s="56"/>
      <c r="P106" s="56"/>
      <c r="Q106" s="56"/>
      <c r="R106" s="56"/>
      <c r="S106" s="56"/>
      <c r="T106" s="56"/>
      <c r="U106" s="56"/>
      <c r="V106" s="56"/>
    </row>
    <row r="107" spans="1:22" x14ac:dyDescent="0.25">
      <c r="A107" s="56"/>
      <c r="B107" s="56"/>
      <c r="C107" s="56"/>
      <c r="D107" s="56"/>
      <c r="E107" s="56"/>
      <c r="F107" s="56"/>
      <c r="G107" s="56"/>
      <c r="H107" s="56"/>
      <c r="I107" s="56"/>
      <c r="J107" s="56"/>
      <c r="K107" s="56"/>
      <c r="L107" s="56"/>
      <c r="M107" s="56"/>
      <c r="N107" s="56"/>
      <c r="O107" s="56"/>
      <c r="P107" s="56"/>
      <c r="Q107" s="56"/>
      <c r="R107" s="56"/>
      <c r="S107" s="56"/>
      <c r="T107" s="56"/>
      <c r="U107" s="56"/>
      <c r="V107" s="56"/>
    </row>
  </sheetData>
  <mergeCells count="5">
    <mergeCell ref="O36:R36"/>
    <mergeCell ref="T36:X36"/>
    <mergeCell ref="A55:F55"/>
    <mergeCell ref="H55:M55"/>
    <mergeCell ref="O55:R5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DC27A78E525240AB36E494151E225C" ma:contentTypeVersion="8" ma:contentTypeDescription="Create a new document." ma:contentTypeScope="" ma:versionID="ebaacabea92ca95c46f93bdd9f332a70">
  <xsd:schema xmlns:xsd="http://www.w3.org/2001/XMLSchema" xmlns:xs="http://www.w3.org/2001/XMLSchema" xmlns:p="http://schemas.microsoft.com/office/2006/metadata/properties" xmlns:ns3="60ff40d1-171c-48df-99a4-45356be02e25" targetNamespace="http://schemas.microsoft.com/office/2006/metadata/properties" ma:root="true" ma:fieldsID="186f178a586188bb3786a638329b7cee" ns3:_="">
    <xsd:import namespace="60ff40d1-171c-48df-99a4-45356be02e2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ff40d1-171c-48df-99a4-45356be02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CAB388-9A10-4AC9-8CF2-0061D3884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ff40d1-171c-48df-99a4-45356be02e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AE946F-40A4-40B1-8325-15047E03C0D8}">
  <ds:schemaRefs>
    <ds:schemaRef ds:uri="http://schemas.microsoft.com/sharepoint/v3/contenttype/forms"/>
  </ds:schemaRefs>
</ds:datastoreItem>
</file>

<file path=customXml/itemProps3.xml><?xml version="1.0" encoding="utf-8"?>
<ds:datastoreItem xmlns:ds="http://schemas.openxmlformats.org/officeDocument/2006/customXml" ds:itemID="{BEF748A6-1CED-442C-801D-10C0A471F1F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0ff40d1-171c-48df-99a4-45356be02e2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Resultatindikatorer</vt:lpstr>
      <vt:lpstr>Budsj.premisser institusjon</vt:lpstr>
      <vt:lpstr>Bef</vt:lpstr>
      <vt:lpstr>Tjenesteprofil 80 +bydeler 2021</vt:lpstr>
    </vt:vector>
  </TitlesOfParts>
  <Company>Oslo 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BYR23722</dc:creator>
  <cp:lastModifiedBy>Trond Bue</cp:lastModifiedBy>
  <cp:lastPrinted>2018-10-04T07:59:49Z</cp:lastPrinted>
  <dcterms:created xsi:type="dcterms:W3CDTF">2013-08-05T12:39:04Z</dcterms:created>
  <dcterms:modified xsi:type="dcterms:W3CDTF">2022-10-07T06:56:24Z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396b7-5846-48ff-8468-5f49f8ad722a_Enabled">
    <vt:lpwstr>true</vt:lpwstr>
  </property>
  <property fmtid="{D5CDD505-2E9C-101B-9397-08002B2CF9AE}" pid="3" name="MSIP_Label_7a2396b7-5846-48ff-8468-5f49f8ad722a_SetDate">
    <vt:lpwstr>2022-10-03T10:28:58Z</vt:lpwstr>
  </property>
  <property fmtid="{D5CDD505-2E9C-101B-9397-08002B2CF9AE}" pid="4" name="MSIP_Label_7a2396b7-5846-48ff-8468-5f49f8ad722a_Method">
    <vt:lpwstr>Standard</vt:lpwstr>
  </property>
  <property fmtid="{D5CDD505-2E9C-101B-9397-08002B2CF9AE}" pid="5" name="MSIP_Label_7a2396b7-5846-48ff-8468-5f49f8ad722a_Name">
    <vt:lpwstr>Lav</vt:lpwstr>
  </property>
  <property fmtid="{D5CDD505-2E9C-101B-9397-08002B2CF9AE}" pid="6" name="MSIP_Label_7a2396b7-5846-48ff-8468-5f49f8ad722a_SiteId">
    <vt:lpwstr>e6795081-6391-442e-9ab4-5e9ef74f18ea</vt:lpwstr>
  </property>
  <property fmtid="{D5CDD505-2E9C-101B-9397-08002B2CF9AE}" pid="7" name="MSIP_Label_7a2396b7-5846-48ff-8468-5f49f8ad722a_ActionId">
    <vt:lpwstr>649925dc-1679-4c8d-85e4-44ae37851b0e</vt:lpwstr>
  </property>
  <property fmtid="{D5CDD505-2E9C-101B-9397-08002B2CF9AE}" pid="8" name="MSIP_Label_7a2396b7-5846-48ff-8468-5f49f8ad722a_ContentBits">
    <vt:lpwstr>0</vt:lpwstr>
  </property>
  <property fmtid="{D5CDD505-2E9C-101B-9397-08002B2CF9AE}" pid="9" name="ContentTypeId">
    <vt:lpwstr>0x010100F1DC27A78E525240AB36E494151E225C</vt:lpwstr>
  </property>
</Properties>
</file>